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always"/>
  <mc:AlternateContent xmlns:mc="http://schemas.openxmlformats.org/markup-compatibility/2006">
    <mc:Choice Requires="x15">
      <x15ac:absPath xmlns:x15ac="http://schemas.microsoft.com/office/spreadsheetml/2010/11/ac" url="C:\Users\Sead\Desktop\OBRAČUN 30062026\Komisija za vrijednosne papire 30062026\"/>
    </mc:Choice>
  </mc:AlternateContent>
  <xr:revisionPtr revIDLastSave="0" documentId="8_{09706C3F-F125-400F-88C1-A854F2D65030}" xr6:coauthVersionLast="47" xr6:coauthVersionMax="47" xr10:uidLastSave="{00000000-0000-0000-0000-000000000000}"/>
  <bookViews>
    <workbookView xWindow="-120" yWindow="-120" windowWidth="29040" windowHeight="17520" tabRatio="894" xr2:uid="{59E0EEE2-EBFC-4314-9B21-F40C4D975A18}"/>
  </bookViews>
  <sheets>
    <sheet name="OP" sheetId="6" r:id="rId1"/>
    <sheet name="BS" sheetId="1" r:id="rId2"/>
    <sheet name="BU" sheetId="2" r:id="rId3"/>
    <sheet name="ITG1" sheetId="9" r:id="rId4"/>
    <sheet name="ITG2" sheetId="4" r:id="rId5"/>
    <sheet name="IPK" sheetId="7" r:id="rId6"/>
    <sheet name="ZB" sheetId="8" r:id="rId7"/>
  </sheets>
  <externalReferences>
    <externalReference r:id="rId8"/>
    <externalReference r:id="rId9"/>
    <externalReference r:id="rId10"/>
  </externalReferences>
  <definedNames>
    <definedName name="Grad" localSheetId="5">#REF!</definedName>
    <definedName name="Grad" localSheetId="3">#REF!</definedName>
    <definedName name="Grad" localSheetId="0">#REF!</definedName>
    <definedName name="Grad" localSheetId="6">#REF!</definedName>
    <definedName name="Grad">#REF!</definedName>
    <definedName name="Kanton" localSheetId="5">#REF!</definedName>
    <definedName name="Kanton" localSheetId="3">#REF!</definedName>
    <definedName name="Kanton" localSheetId="0">#REF!</definedName>
    <definedName name="Kanton" localSheetId="6">#REF!</definedName>
    <definedName name="Kanton">#REF!</definedName>
    <definedName name="OblikPreduzeca" localSheetId="5">#REF!</definedName>
    <definedName name="OblikPreduzeca" localSheetId="3">#REF!</definedName>
    <definedName name="OblikPreduzeca" localSheetId="0" hidden="1">'[3]#Konverter'!$AA$2:$AA$6</definedName>
    <definedName name="OblikPreduzeca" localSheetId="6" hidden="1">'[3]#Konverter'!$AA$2:$AA$6</definedName>
    <definedName name="OblikPreduzeca">#REF!</definedName>
    <definedName name="Opstina" localSheetId="5">#REF!</definedName>
    <definedName name="Opstina" localSheetId="3">#REF!</definedName>
    <definedName name="Opstina" localSheetId="0" hidden="1">'[3]#Konverter'!$E$2:$E$80</definedName>
    <definedName name="Opstina" localSheetId="6" hidden="1">'[3]#Konverter'!$E$2:$E$80</definedName>
    <definedName name="Opstina">#REF!</definedName>
    <definedName name="TipIzvjestaja" localSheetId="5" hidden="1">'[3]#Konverter'!$AF$2:$AF$33</definedName>
    <definedName name="TipIzvjestaja" localSheetId="3">#REF!</definedName>
    <definedName name="TipIzvjestaja" localSheetId="0" hidden="1">'[3]#Konverter'!$AF$2:$AF$33</definedName>
    <definedName name="TipIzvjestaja" localSheetId="6" hidden="1">'[3]#Konverter'!$AF$2:$AF$33</definedName>
    <definedName name="TipIzvjestaja">#REF!</definedName>
    <definedName name="Velicina" localSheetId="5">#REF!</definedName>
    <definedName name="Velicina" localSheetId="3">#REF!</definedName>
    <definedName name="Velicina" localSheetId="0" hidden="1">'[3]#Konverter'!$AH$2:$AH$4</definedName>
    <definedName name="Velicina" localSheetId="6" hidden="1">'[3]#Konverter'!$AH$2:$AH$4</definedName>
    <definedName name="Velicina">#REF!</definedName>
    <definedName name="VerzijaIzvjestaja" localSheetId="5">#REF!</definedName>
    <definedName name="VerzijaIzvjestaja" localSheetId="3">#REF!</definedName>
    <definedName name="VerzijaIzvjestaja" localSheetId="0">#REF!</definedName>
    <definedName name="VerzijaIzvjestaja" localSheetId="6">#REF!</definedName>
    <definedName name="VerzijaIzvjestaja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0" i="7" l="1"/>
  <c r="AC50" i="7"/>
  <c r="AD43" i="7"/>
  <c r="AD34" i="7"/>
  <c r="AC34" i="7"/>
  <c r="AD27" i="7"/>
  <c r="AD22" i="7"/>
  <c r="AC22" i="7"/>
  <c r="AW91" i="4"/>
  <c r="AM91" i="4"/>
  <c r="AW71" i="4"/>
  <c r="AW69" i="4"/>
  <c r="AW68" i="4"/>
  <c r="AW67" i="4"/>
  <c r="AW66" i="4"/>
  <c r="AW64" i="4"/>
  <c r="AW61" i="4"/>
  <c r="AW58" i="4"/>
  <c r="AM71" i="4"/>
  <c r="AM69" i="4"/>
  <c r="AM68" i="4"/>
  <c r="AM67" i="4"/>
  <c r="AM66" i="4"/>
  <c r="AM64" i="4"/>
  <c r="AM61" i="4"/>
  <c r="AM58" i="4"/>
  <c r="AW48" i="4"/>
  <c r="AW47" i="4"/>
  <c r="AW46" i="4"/>
  <c r="AM48" i="4"/>
  <c r="AM47" i="4"/>
  <c r="AM46" i="4"/>
  <c r="AW41" i="4"/>
  <c r="AW40" i="4"/>
  <c r="AW39" i="4"/>
  <c r="AW38" i="4"/>
  <c r="AW36" i="4"/>
  <c r="AW33" i="4"/>
  <c r="AM41" i="4"/>
  <c r="AM40" i="4"/>
  <c r="AM39" i="4"/>
  <c r="AM38" i="4"/>
  <c r="AM36" i="4"/>
  <c r="AM33" i="4"/>
  <c r="AW29" i="4"/>
  <c r="AW28" i="4"/>
  <c r="AW27" i="4"/>
  <c r="AW26" i="4"/>
  <c r="AW25" i="4"/>
  <c r="AW24" i="4"/>
  <c r="AW23" i="4"/>
  <c r="AW22" i="4"/>
  <c r="AW20" i="4"/>
  <c r="AM29" i="4"/>
  <c r="AM28" i="4"/>
  <c r="AM27" i="4"/>
  <c r="AM26" i="4"/>
  <c r="AM25" i="4"/>
  <c r="AM24" i="4"/>
  <c r="AM23" i="4"/>
  <c r="AM22" i="4"/>
  <c r="AM20" i="4"/>
  <c r="AW141" i="2"/>
  <c r="AU141" i="2"/>
  <c r="AW140" i="2"/>
  <c r="AU140" i="2"/>
  <c r="AW135" i="2"/>
  <c r="AU135" i="2"/>
  <c r="AW101" i="2"/>
  <c r="AU101" i="2"/>
  <c r="AW97" i="2"/>
  <c r="AU97" i="2"/>
  <c r="AW96" i="2"/>
  <c r="AU96" i="2"/>
  <c r="AW89" i="2"/>
  <c r="AU89" i="2"/>
  <c r="AW82" i="2"/>
  <c r="AU82" i="2"/>
  <c r="AW81" i="2"/>
  <c r="AU81" i="2"/>
  <c r="AW80" i="2"/>
  <c r="AU80" i="2"/>
  <c r="AW78" i="2"/>
  <c r="AU78" i="2"/>
  <c r="AW77" i="2"/>
  <c r="AU77" i="2"/>
  <c r="AW76" i="2"/>
  <c r="AU76" i="2"/>
  <c r="AW73" i="2"/>
  <c r="AU73" i="2"/>
  <c r="AW58" i="2"/>
  <c r="AU58" i="2"/>
  <c r="AW57" i="2"/>
  <c r="AU57" i="2"/>
  <c r="AW56" i="2"/>
  <c r="AU56" i="2"/>
  <c r="AW54" i="2"/>
  <c r="AU54" i="2"/>
  <c r="AW52" i="2"/>
  <c r="AU52" i="2"/>
  <c r="AW49" i="2"/>
  <c r="AU49" i="2"/>
  <c r="AW48" i="2"/>
  <c r="AU48" i="2"/>
  <c r="AW47" i="2"/>
  <c r="AU47" i="2"/>
  <c r="AW33" i="2"/>
  <c r="AU33" i="2"/>
  <c r="AW32" i="2"/>
  <c r="AU32" i="2"/>
  <c r="AW31" i="2"/>
  <c r="AU31" i="2"/>
  <c r="AW30" i="2"/>
  <c r="AU30" i="2"/>
  <c r="AW25" i="2"/>
  <c r="AU25" i="2"/>
  <c r="AW24" i="2"/>
  <c r="AU24" i="2"/>
  <c r="AW22" i="2"/>
  <c r="AU22" i="2"/>
  <c r="AW21" i="2"/>
  <c r="AU21" i="2"/>
  <c r="AW19" i="2"/>
  <c r="AU19" i="2"/>
  <c r="AZ149" i="1"/>
  <c r="AX149" i="1"/>
  <c r="AZ147" i="1"/>
  <c r="AZ143" i="1"/>
  <c r="AX143" i="1"/>
  <c r="AZ142" i="1"/>
  <c r="AX142" i="1"/>
  <c r="AZ141" i="1"/>
  <c r="AX141" i="1"/>
  <c r="AZ119" i="1"/>
  <c r="AX119" i="1"/>
  <c r="AZ117" i="1"/>
  <c r="AX117" i="1"/>
  <c r="AZ113" i="1"/>
  <c r="AX113" i="1"/>
  <c r="AZ106" i="1"/>
  <c r="AX106" i="1"/>
  <c r="AZ97" i="1"/>
  <c r="AX97" i="1"/>
  <c r="AZ87" i="1"/>
  <c r="AX87" i="1"/>
  <c r="AZ85" i="1"/>
  <c r="AX85" i="1"/>
  <c r="AZ84" i="1"/>
  <c r="AX84" i="1"/>
  <c r="AZ81" i="1"/>
  <c r="AX81" i="1"/>
  <c r="AZ79" i="1"/>
  <c r="AX79" i="1"/>
  <c r="AZ78" i="1"/>
  <c r="AX78" i="1"/>
  <c r="AZ77" i="1"/>
  <c r="AX77" i="1"/>
  <c r="AZ74" i="1"/>
  <c r="AX74" i="1"/>
  <c r="AZ69" i="1"/>
  <c r="AX69" i="1"/>
  <c r="AZ68" i="1"/>
  <c r="AX68" i="1"/>
  <c r="AZ59" i="1"/>
  <c r="AX59" i="1"/>
  <c r="AZ57" i="1"/>
  <c r="AX57" i="1"/>
  <c r="AZ53" i="1"/>
  <c r="AX53" i="1"/>
  <c r="AZ52" i="1"/>
  <c r="AX52" i="1"/>
  <c r="AZ51" i="1"/>
  <c r="AX51" i="1"/>
  <c r="AZ27" i="1"/>
  <c r="AX27" i="1"/>
  <c r="AZ26" i="1"/>
  <c r="AX26" i="1"/>
  <c r="AZ24" i="1"/>
  <c r="AX24" i="1"/>
  <c r="AZ23" i="1"/>
  <c r="AX23" i="1"/>
  <c r="AZ22" i="1"/>
  <c r="AX22" i="1"/>
  <c r="AZ20" i="1"/>
  <c r="AX20" i="1"/>
  <c r="C9" i="8" l="1"/>
  <c r="C7" i="8"/>
  <c r="C5" i="8"/>
  <c r="C3" i="8"/>
  <c r="C1" i="8"/>
  <c r="V9" i="7"/>
  <c r="V7" i="7"/>
  <c r="V5" i="7"/>
  <c r="V3" i="7"/>
  <c r="V1" i="7"/>
  <c r="F9" i="4"/>
  <c r="F7" i="4"/>
  <c r="F5" i="4"/>
  <c r="F3" i="4"/>
  <c r="F1" i="4"/>
  <c r="E9" i="9"/>
  <c r="E7" i="9"/>
  <c r="E5" i="9"/>
  <c r="E3" i="9"/>
  <c r="E1" i="9"/>
  <c r="AH52" i="8"/>
  <c r="C52" i="8"/>
  <c r="U57" i="7"/>
  <c r="AG57" i="7"/>
  <c r="AW98" i="4"/>
  <c r="F98" i="4"/>
  <c r="AE82" i="9"/>
  <c r="E82" i="9"/>
  <c r="G155" i="1"/>
  <c r="AZ155" i="1"/>
  <c r="AW147" i="2"/>
  <c r="F147" i="2"/>
  <c r="F9" i="2"/>
  <c r="F7" i="2"/>
  <c r="F5" i="2"/>
  <c r="F3" i="2"/>
  <c r="F1" i="2"/>
  <c r="AG80" i="9"/>
  <c r="E80" i="9"/>
  <c r="D77" i="9"/>
  <c r="C77" i="9"/>
  <c r="D76" i="9"/>
  <c r="C76" i="9"/>
  <c r="D75" i="9"/>
  <c r="C75" i="9"/>
  <c r="D68" i="9"/>
  <c r="C68" i="9"/>
  <c r="D67" i="9"/>
  <c r="C67" i="9"/>
  <c r="D66" i="9"/>
  <c r="C66" i="9"/>
  <c r="D65" i="9"/>
  <c r="C65" i="9"/>
  <c r="D64" i="9"/>
  <c r="C64" i="9"/>
  <c r="D63" i="9"/>
  <c r="C63" i="9"/>
  <c r="AE62" i="9" a="1"/>
  <c r="AE62" i="9" s="1"/>
  <c r="D62" i="9" s="1"/>
  <c r="AB62" i="9" a="1"/>
  <c r="AB62" i="9" s="1"/>
  <c r="C62" i="9" s="1"/>
  <c r="D61" i="9"/>
  <c r="C61" i="9"/>
  <c r="D60" i="9"/>
  <c r="C60" i="9"/>
  <c r="D59" i="9"/>
  <c r="C59" i="9"/>
  <c r="D58" i="9"/>
  <c r="C58" i="9"/>
  <c r="AE57" i="9" a="1"/>
  <c r="AE57" i="9" s="1"/>
  <c r="AB57" i="9" a="1"/>
  <c r="AB57" i="9" s="1"/>
  <c r="D49" i="9"/>
  <c r="C49" i="9"/>
  <c r="D48" i="9"/>
  <c r="C48" i="9"/>
  <c r="D47" i="9"/>
  <c r="C47" i="9"/>
  <c r="D46" i="9"/>
  <c r="C46" i="9"/>
  <c r="AE45" i="9" a="1"/>
  <c r="AE45" i="9" s="1"/>
  <c r="D45" i="9" s="1"/>
  <c r="AB45" i="9" a="1"/>
  <c r="AB45" i="9" s="1"/>
  <c r="C45" i="9" s="1"/>
  <c r="D44" i="9"/>
  <c r="C44" i="9"/>
  <c r="D43" i="9"/>
  <c r="C43" i="9"/>
  <c r="D42" i="9"/>
  <c r="C42" i="9"/>
  <c r="D41" i="9"/>
  <c r="C41" i="9"/>
  <c r="D40" i="9"/>
  <c r="C40" i="9"/>
  <c r="D39" i="9"/>
  <c r="C39" i="9"/>
  <c r="AE38" i="9" a="1"/>
  <c r="AE38" i="9" s="1"/>
  <c r="AB38" i="9" a="1"/>
  <c r="AB38" i="9" s="1"/>
  <c r="D34" i="9"/>
  <c r="C34" i="9"/>
  <c r="D33" i="9"/>
  <c r="C33" i="9"/>
  <c r="D32" i="9"/>
  <c r="C32" i="9"/>
  <c r="D31" i="9"/>
  <c r="C31" i="9"/>
  <c r="D30" i="9"/>
  <c r="C30" i="9"/>
  <c r="D29" i="9"/>
  <c r="C29" i="9"/>
  <c r="D28" i="9"/>
  <c r="C28" i="9"/>
  <c r="D27" i="9"/>
  <c r="C27" i="9"/>
  <c r="AE26" i="9" a="1"/>
  <c r="AE26" i="9" s="1"/>
  <c r="AB26" i="9" a="1"/>
  <c r="AB26" i="9" s="1"/>
  <c r="D25" i="9"/>
  <c r="C25" i="9"/>
  <c r="D24" i="9"/>
  <c r="C24" i="9"/>
  <c r="D23" i="9"/>
  <c r="C23" i="9"/>
  <c r="D22" i="9"/>
  <c r="C22" i="9"/>
  <c r="AE21" i="9" a="1"/>
  <c r="AE21" i="9" s="1"/>
  <c r="AB21" i="9" a="1"/>
  <c r="AB21" i="9" s="1"/>
  <c r="E15" i="9"/>
  <c r="AG7" i="9"/>
  <c r="B49" i="8"/>
  <c r="B50" i="8" s="1"/>
  <c r="B16" i="8"/>
  <c r="AE51" i="7"/>
  <c r="R51" i="7" s="1"/>
  <c r="S51" i="7"/>
  <c r="Q51" i="7"/>
  <c r="P51" i="7"/>
  <c r="O51" i="7"/>
  <c r="N51" i="7"/>
  <c r="M51" i="7"/>
  <c r="L51" i="7"/>
  <c r="K51" i="7"/>
  <c r="AE50" i="7"/>
  <c r="R50" i="7" s="1"/>
  <c r="S50" i="7"/>
  <c r="Q50" i="7"/>
  <c r="P50" i="7"/>
  <c r="O50" i="7"/>
  <c r="N50" i="7"/>
  <c r="M50" i="7"/>
  <c r="L50" i="7"/>
  <c r="K50" i="7"/>
  <c r="AE49" i="7"/>
  <c r="R49" i="7" s="1"/>
  <c r="S49" i="7"/>
  <c r="Q49" i="7"/>
  <c r="P49" i="7"/>
  <c r="O49" i="7"/>
  <c r="N49" i="7"/>
  <c r="M49" i="7"/>
  <c r="L49" i="7"/>
  <c r="K49" i="7"/>
  <c r="AE48" i="7"/>
  <c r="R48" i="7" s="1"/>
  <c r="S48" i="7"/>
  <c r="Q48" i="7"/>
  <c r="P48" i="7"/>
  <c r="O48" i="7"/>
  <c r="N48" i="7"/>
  <c r="M48" i="7"/>
  <c r="L48" i="7"/>
  <c r="K48" i="7"/>
  <c r="AE47" i="7"/>
  <c r="R47" i="7" s="1"/>
  <c r="S47" i="7"/>
  <c r="Q47" i="7"/>
  <c r="P47" i="7"/>
  <c r="O47" i="7"/>
  <c r="N47" i="7"/>
  <c r="M47" i="7"/>
  <c r="L47" i="7"/>
  <c r="K47" i="7"/>
  <c r="AF45" i="7"/>
  <c r="S45" i="7" s="1"/>
  <c r="AD45" i="7"/>
  <c r="AE45" i="7" s="1"/>
  <c r="AC45" i="7"/>
  <c r="AB45" i="7"/>
  <c r="AA45" i="7"/>
  <c r="N45" i="7" s="1"/>
  <c r="Z45" i="7"/>
  <c r="M45" i="7" s="1"/>
  <c r="Y45" i="7"/>
  <c r="L45" i="7" s="1"/>
  <c r="X45" i="7"/>
  <c r="K45" i="7" s="1"/>
  <c r="P45" i="7"/>
  <c r="O45" i="7"/>
  <c r="AE44" i="7"/>
  <c r="AG44" i="7" s="1"/>
  <c r="T44" i="7" s="1"/>
  <c r="S44" i="7"/>
  <c r="R44" i="7"/>
  <c r="Q44" i="7"/>
  <c r="P44" i="7"/>
  <c r="O44" i="7"/>
  <c r="N44" i="7"/>
  <c r="M44" i="7"/>
  <c r="L44" i="7"/>
  <c r="K44" i="7"/>
  <c r="AE43" i="7"/>
  <c r="AG43" i="7" s="1"/>
  <c r="T43" i="7" s="1"/>
  <c r="S43" i="7"/>
  <c r="Q43" i="7"/>
  <c r="P43" i="7"/>
  <c r="O43" i="7"/>
  <c r="N43" i="7"/>
  <c r="M43" i="7"/>
  <c r="L43" i="7"/>
  <c r="K43" i="7"/>
  <c r="AE40" i="7"/>
  <c r="AG40" i="7" s="1"/>
  <c r="T40" i="7" s="1"/>
  <c r="S40" i="7"/>
  <c r="R40" i="7"/>
  <c r="Q40" i="7"/>
  <c r="P40" i="7"/>
  <c r="O40" i="7"/>
  <c r="N40" i="7"/>
  <c r="M40" i="7"/>
  <c r="L40" i="7"/>
  <c r="K40" i="7"/>
  <c r="AE39" i="7"/>
  <c r="AG39" i="7" s="1"/>
  <c r="T39" i="7" s="1"/>
  <c r="S39" i="7"/>
  <c r="R39" i="7"/>
  <c r="Q39" i="7"/>
  <c r="P39" i="7"/>
  <c r="O39" i="7"/>
  <c r="N39" i="7"/>
  <c r="M39" i="7"/>
  <c r="L39" i="7"/>
  <c r="K39" i="7"/>
  <c r="Y37" i="7"/>
  <c r="Y41" i="7" s="1"/>
  <c r="X37" i="7"/>
  <c r="X41" i="7" s="1"/>
  <c r="AE35" i="7"/>
  <c r="R35" i="7" s="1"/>
  <c r="S35" i="7"/>
  <c r="Q35" i="7"/>
  <c r="P35" i="7"/>
  <c r="O35" i="7"/>
  <c r="N35" i="7"/>
  <c r="M35" i="7"/>
  <c r="L35" i="7"/>
  <c r="K35" i="7"/>
  <c r="AE34" i="7"/>
  <c r="R34" i="7" s="1"/>
  <c r="S34" i="7"/>
  <c r="Q34" i="7"/>
  <c r="P34" i="7"/>
  <c r="O34" i="7"/>
  <c r="N34" i="7"/>
  <c r="M34" i="7"/>
  <c r="L34" i="7"/>
  <c r="K34" i="7"/>
  <c r="AE33" i="7"/>
  <c r="R33" i="7" s="1"/>
  <c r="S33" i="7"/>
  <c r="Q33" i="7"/>
  <c r="P33" i="7"/>
  <c r="O33" i="7"/>
  <c r="N33" i="7"/>
  <c r="M33" i="7"/>
  <c r="L33" i="7"/>
  <c r="K33" i="7"/>
  <c r="AE32" i="7"/>
  <c r="R32" i="7" s="1"/>
  <c r="S32" i="7"/>
  <c r="Q32" i="7"/>
  <c r="P32" i="7"/>
  <c r="O32" i="7"/>
  <c r="N32" i="7"/>
  <c r="M32" i="7"/>
  <c r="L32" i="7"/>
  <c r="K32" i="7"/>
  <c r="AE31" i="7"/>
  <c r="R31" i="7" s="1"/>
  <c r="S31" i="7"/>
  <c r="Q31" i="7"/>
  <c r="P31" i="7"/>
  <c r="O31" i="7"/>
  <c r="N31" i="7"/>
  <c r="M31" i="7"/>
  <c r="L31" i="7"/>
  <c r="K31" i="7"/>
  <c r="AF29" i="7"/>
  <c r="S29" i="7" s="1"/>
  <c r="AD29" i="7"/>
  <c r="AE29" i="7" s="1"/>
  <c r="AC29" i="7"/>
  <c r="AB29" i="7"/>
  <c r="AA29" i="7"/>
  <c r="N29" i="7" s="1"/>
  <c r="Z29" i="7"/>
  <c r="M29" i="7" s="1"/>
  <c r="Y29" i="7"/>
  <c r="L29" i="7" s="1"/>
  <c r="X29" i="7"/>
  <c r="K29" i="7" s="1"/>
  <c r="P29" i="7"/>
  <c r="O29" i="7"/>
  <c r="AE28" i="7"/>
  <c r="AG28" i="7" s="1"/>
  <c r="T28" i="7" s="1"/>
  <c r="S28" i="7"/>
  <c r="R28" i="7"/>
  <c r="Q28" i="7"/>
  <c r="P28" i="7"/>
  <c r="O28" i="7"/>
  <c r="N28" i="7"/>
  <c r="M28" i="7"/>
  <c r="L28" i="7"/>
  <c r="K28" i="7"/>
  <c r="AE27" i="7"/>
  <c r="AG27" i="7" s="1"/>
  <c r="T27" i="7" s="1"/>
  <c r="S27" i="7"/>
  <c r="Q27" i="7"/>
  <c r="P27" i="7"/>
  <c r="O27" i="7"/>
  <c r="N27" i="7"/>
  <c r="M27" i="7"/>
  <c r="L27" i="7"/>
  <c r="K27" i="7"/>
  <c r="AF25" i="7"/>
  <c r="AF37" i="7" s="1"/>
  <c r="AD25" i="7"/>
  <c r="AC25" i="7"/>
  <c r="P25" i="7" s="1"/>
  <c r="AB25" i="7"/>
  <c r="AB37" i="7" s="1"/>
  <c r="AA25" i="7"/>
  <c r="AA37" i="7" s="1"/>
  <c r="Z25" i="7"/>
  <c r="Z37" i="7" s="1"/>
  <c r="Y25" i="7"/>
  <c r="X25" i="7"/>
  <c r="K25" i="7" s="1"/>
  <c r="L25" i="7"/>
  <c r="AE24" i="7"/>
  <c r="AG24" i="7" s="1"/>
  <c r="T24" i="7" s="1"/>
  <c r="S24" i="7"/>
  <c r="R24" i="7"/>
  <c r="Q24" i="7"/>
  <c r="P24" i="7"/>
  <c r="O24" i="7"/>
  <c r="N24" i="7"/>
  <c r="M24" i="7"/>
  <c r="L24" i="7"/>
  <c r="K24" i="7"/>
  <c r="AE23" i="7"/>
  <c r="AG23" i="7" s="1"/>
  <c r="T23" i="7" s="1"/>
  <c r="S23" i="7"/>
  <c r="R23" i="7"/>
  <c r="Q23" i="7"/>
  <c r="P23" i="7"/>
  <c r="O23" i="7"/>
  <c r="N23" i="7"/>
  <c r="M23" i="7"/>
  <c r="L23" i="7"/>
  <c r="K23" i="7"/>
  <c r="AE22" i="7"/>
  <c r="AG22" i="7" s="1"/>
  <c r="T22" i="7" s="1"/>
  <c r="S22" i="7"/>
  <c r="Q22" i="7"/>
  <c r="P22" i="7"/>
  <c r="O22" i="7"/>
  <c r="N22" i="7"/>
  <c r="M22" i="7"/>
  <c r="L22" i="7"/>
  <c r="K22" i="7"/>
  <c r="B9" i="6"/>
  <c r="B42" i="6" s="1"/>
  <c r="B43" i="6" s="1"/>
  <c r="R27" i="7" l="1"/>
  <c r="R43" i="7"/>
  <c r="AD37" i="7"/>
  <c r="R22" i="7"/>
  <c r="AB70" i="9"/>
  <c r="C70" i="9" s="1"/>
  <c r="D57" i="9"/>
  <c r="AE70" i="9"/>
  <c r="D70" i="9" s="1"/>
  <c r="AE69" i="9"/>
  <c r="D69" i="9" s="1"/>
  <c r="C38" i="9"/>
  <c r="AB50" i="9"/>
  <c r="C50" i="9" s="1"/>
  <c r="AB51" i="9"/>
  <c r="C51" i="9" s="1"/>
  <c r="D38" i="9"/>
  <c r="AE51" i="9"/>
  <c r="D51" i="9" s="1"/>
  <c r="AE50" i="9"/>
  <c r="D50" i="9" s="1"/>
  <c r="C26" i="9"/>
  <c r="AB72" i="9"/>
  <c r="C72" i="9" s="1"/>
  <c r="D26" i="9"/>
  <c r="AE72" i="9"/>
  <c r="D72" i="9" s="1"/>
  <c r="AB35" i="9"/>
  <c r="C35" i="9" s="1"/>
  <c r="C21" i="9"/>
  <c r="AB71" i="9"/>
  <c r="AB36" i="9"/>
  <c r="C36" i="9" s="1"/>
  <c r="AE35" i="9"/>
  <c r="D35" i="9" s="1"/>
  <c r="AE71" i="9"/>
  <c r="D21" i="9"/>
  <c r="AE36" i="9"/>
  <c r="D36" i="9" s="1"/>
  <c r="AB69" i="9"/>
  <c r="C69" i="9" s="1"/>
  <c r="C57" i="9"/>
  <c r="O37" i="7"/>
  <c r="AB41" i="7"/>
  <c r="Z41" i="7"/>
  <c r="M37" i="7"/>
  <c r="N37" i="7"/>
  <c r="AA41" i="7"/>
  <c r="Q37" i="7"/>
  <c r="AD41" i="7"/>
  <c r="S37" i="7"/>
  <c r="AF41" i="7"/>
  <c r="X53" i="7"/>
  <c r="K41" i="7"/>
  <c r="AG29" i="7"/>
  <c r="T29" i="7" s="1"/>
  <c r="R29" i="7"/>
  <c r="L41" i="7"/>
  <c r="L54" i="7" s="1"/>
  <c r="Y53" i="7"/>
  <c r="L53" i="7" s="1"/>
  <c r="R45" i="7"/>
  <c r="AG45" i="7"/>
  <c r="T45" i="7" s="1"/>
  <c r="Q29" i="7"/>
  <c r="Q45" i="7"/>
  <c r="N25" i="7"/>
  <c r="AG31" i="7"/>
  <c r="T31" i="7" s="1"/>
  <c r="AG33" i="7"/>
  <c r="T33" i="7" s="1"/>
  <c r="AG34" i="7"/>
  <c r="T34" i="7" s="1"/>
  <c r="AG35" i="7"/>
  <c r="T35" i="7" s="1"/>
  <c r="AG49" i="7"/>
  <c r="T49" i="7" s="1"/>
  <c r="K37" i="7"/>
  <c r="AE25" i="7"/>
  <c r="Q25" i="7"/>
  <c r="AC37" i="7"/>
  <c r="AE37" i="7" s="1"/>
  <c r="S25" i="7"/>
  <c r="M25" i="7"/>
  <c r="AG32" i="7"/>
  <c r="T32" i="7" s="1"/>
  <c r="AG47" i="7"/>
  <c r="T47" i="7" s="1"/>
  <c r="AG48" i="7"/>
  <c r="T48" i="7" s="1"/>
  <c r="AG50" i="7"/>
  <c r="T50" i="7" s="1"/>
  <c r="AG51" i="7"/>
  <c r="T51" i="7" s="1"/>
  <c r="O25" i="7"/>
  <c r="L37" i="7"/>
  <c r="D71" i="9" l="1"/>
  <c r="AE73" i="9"/>
  <c r="AE74" i="9"/>
  <c r="D74" i="9" s="1"/>
  <c r="AB73" i="9"/>
  <c r="AB74" i="9"/>
  <c r="C74" i="9" s="1"/>
  <c r="C71" i="9"/>
  <c r="K54" i="7"/>
  <c r="AD53" i="7"/>
  <c r="Q53" i="7" s="1"/>
  <c r="Q41" i="7"/>
  <c r="AF53" i="7"/>
  <c r="S53" i="7" s="1"/>
  <c r="S41" i="7"/>
  <c r="S54" i="7" s="1"/>
  <c r="AG37" i="7"/>
  <c r="T37" i="7" s="1"/>
  <c r="R37" i="7"/>
  <c r="K53" i="7"/>
  <c r="AA53" i="7"/>
  <c r="N53" i="7" s="1"/>
  <c r="N41" i="7"/>
  <c r="N54" i="7" s="1"/>
  <c r="P37" i="7"/>
  <c r="AC41" i="7"/>
  <c r="R25" i="7"/>
  <c r="AG25" i="7"/>
  <c r="T25" i="7" s="1"/>
  <c r="Z53" i="7"/>
  <c r="M53" i="7" s="1"/>
  <c r="M41" i="7"/>
  <c r="M54" i="7" s="1"/>
  <c r="AB53" i="7"/>
  <c r="O53" i="7" s="1"/>
  <c r="O41" i="7"/>
  <c r="O54" i="7" s="1"/>
  <c r="Q54" i="7" l="1"/>
  <c r="C73" i="9"/>
  <c r="AB78" i="9"/>
  <c r="C78" i="9" s="1"/>
  <c r="D73" i="9"/>
  <c r="AE78" i="9"/>
  <c r="D78" i="9" s="1"/>
  <c r="AC53" i="7"/>
  <c r="P41" i="7"/>
  <c r="AE41" i="7"/>
  <c r="D79" i="9" l="1"/>
  <c r="D80" i="9" s="1"/>
  <c r="C79" i="9"/>
  <c r="C80" i="9" s="1"/>
  <c r="AG41" i="7"/>
  <c r="T41" i="7" s="1"/>
  <c r="R41" i="7"/>
  <c r="P53" i="7"/>
  <c r="P54" i="7" s="1"/>
  <c r="AE53" i="7"/>
  <c r="AG53" i="7" l="1"/>
  <c r="T53" i="7" s="1"/>
  <c r="R53" i="7"/>
  <c r="R54" i="7" s="1"/>
  <c r="T54" i="7"/>
  <c r="BF96" i="4" l="1"/>
  <c r="F96" i="4"/>
  <c r="D93" i="4"/>
  <c r="C93" i="4"/>
  <c r="D92" i="4"/>
  <c r="C92" i="4"/>
  <c r="D91" i="4"/>
  <c r="C91" i="4"/>
  <c r="D84" i="4"/>
  <c r="C84" i="4"/>
  <c r="D83" i="4"/>
  <c r="C83" i="4"/>
  <c r="D82" i="4"/>
  <c r="C82" i="4"/>
  <c r="D81" i="4"/>
  <c r="C81" i="4"/>
  <c r="AW80" i="4" a="1"/>
  <c r="AW80" i="4" s="1"/>
  <c r="D80" i="4" s="1"/>
  <c r="AM80" i="4" a="1"/>
  <c r="AM80" i="4" s="1"/>
  <c r="C80" i="4" s="1"/>
  <c r="D79" i="4"/>
  <c r="C79" i="4"/>
  <c r="D78" i="4"/>
  <c r="C78" i="4"/>
  <c r="D77" i="4"/>
  <c r="C77" i="4"/>
  <c r="AW76" i="4" a="1"/>
  <c r="AW76" i="4" s="1"/>
  <c r="AM76" i="4" a="1"/>
  <c r="AM76" i="4" s="1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AW65" i="4" a="1"/>
  <c r="AW65" i="4" s="1"/>
  <c r="D65" i="4" s="1"/>
  <c r="AM65" i="4" a="1"/>
  <c r="AM65" i="4" s="1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AW57" i="4" a="1"/>
  <c r="AW57" i="4" s="1"/>
  <c r="D57" i="4" s="1"/>
  <c r="AM57" i="4" a="1"/>
  <c r="AM57" i="4" s="1"/>
  <c r="C57" i="4" s="1"/>
  <c r="AW49" i="4" a="1"/>
  <c r="AW49" i="4" s="1"/>
  <c r="D49" i="4" s="1"/>
  <c r="AM49" i="4" a="1"/>
  <c r="AM49" i="4" s="1"/>
  <c r="C49" i="4" s="1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AW30" i="4" a="1"/>
  <c r="AW30" i="4" s="1"/>
  <c r="AM30" i="4" a="1"/>
  <c r="AM30" i="4" s="1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0" i="4"/>
  <c r="C20" i="4"/>
  <c r="F14" i="4"/>
  <c r="AX145" i="2"/>
  <c r="F145" i="2"/>
  <c r="D144" i="2"/>
  <c r="C144" i="2"/>
  <c r="D141" i="2"/>
  <c r="C141" i="2"/>
  <c r="D140" i="2"/>
  <c r="C140" i="2"/>
  <c r="D139" i="2"/>
  <c r="C139" i="2"/>
  <c r="D138" i="2"/>
  <c r="C138" i="2"/>
  <c r="AW137" i="2" a="1"/>
  <c r="AW137" i="2" s="1"/>
  <c r="AU137" i="2" a="1"/>
  <c r="AU137" i="2" s="1"/>
  <c r="D136" i="2"/>
  <c r="C136" i="2"/>
  <c r="D135" i="2"/>
  <c r="C135" i="2"/>
  <c r="D134" i="2"/>
  <c r="C134" i="2"/>
  <c r="D133" i="2"/>
  <c r="C133" i="2"/>
  <c r="D132" i="2"/>
  <c r="C132" i="2"/>
  <c r="D125" i="2"/>
  <c r="C125" i="2"/>
  <c r="D124" i="2"/>
  <c r="C124" i="2"/>
  <c r="D123" i="2"/>
  <c r="C123" i="2"/>
  <c r="D122" i="2"/>
  <c r="C122" i="2"/>
  <c r="D121" i="2"/>
  <c r="C121" i="2"/>
  <c r="D120" i="2"/>
  <c r="C120" i="2"/>
  <c r="D119" i="2"/>
  <c r="C119" i="2"/>
  <c r="D118" i="2"/>
  <c r="C118" i="2"/>
  <c r="D117" i="2"/>
  <c r="C117" i="2"/>
  <c r="D116" i="2"/>
  <c r="C116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AW106" i="2" a="1"/>
  <c r="AW106" i="2" s="1"/>
  <c r="AU106" i="2" a="1"/>
  <c r="AU106" i="2" s="1"/>
  <c r="D104" i="2"/>
  <c r="C104" i="2"/>
  <c r="D102" i="2"/>
  <c r="C102" i="2"/>
  <c r="D101" i="2"/>
  <c r="C101" i="2"/>
  <c r="AW100" i="2" a="1"/>
  <c r="AW100" i="2" s="1"/>
  <c r="D100" i="2" s="1"/>
  <c r="AU100" i="2" a="1"/>
  <c r="AU100" i="2" s="1"/>
  <c r="C100" i="2" s="1"/>
  <c r="D98" i="2"/>
  <c r="C98" i="2"/>
  <c r="D97" i="2"/>
  <c r="C97" i="2"/>
  <c r="D96" i="2"/>
  <c r="C96" i="2"/>
  <c r="AW95" i="2" a="1"/>
  <c r="AW95" i="2" s="1"/>
  <c r="D95" i="2" s="1"/>
  <c r="AU95" i="2" a="1"/>
  <c r="AU95" i="2" s="1"/>
  <c r="C95" i="2" s="1"/>
  <c r="D94" i="2"/>
  <c r="C94" i="2"/>
  <c r="D93" i="2"/>
  <c r="C93" i="2"/>
  <c r="D92" i="2"/>
  <c r="C92" i="2"/>
  <c r="D91" i="2"/>
  <c r="C91" i="2"/>
  <c r="D90" i="2"/>
  <c r="C90" i="2"/>
  <c r="D89" i="2"/>
  <c r="C89" i="2"/>
  <c r="AW88" i="2" a="1"/>
  <c r="AW88" i="2" s="1"/>
  <c r="D88" i="2" s="1"/>
  <c r="AU88" i="2" a="1"/>
  <c r="AU88" i="2" s="1"/>
  <c r="C88" i="2" s="1"/>
  <c r="D82" i="2"/>
  <c r="C82" i="2"/>
  <c r="D81" i="2"/>
  <c r="C81" i="2"/>
  <c r="D80" i="2"/>
  <c r="C80" i="2"/>
  <c r="AW79" i="2" a="1"/>
  <c r="AW79" i="2" s="1"/>
  <c r="D79" i="2" s="1"/>
  <c r="AU79" i="2" a="1"/>
  <c r="AU79" i="2" s="1"/>
  <c r="C79" i="2" s="1"/>
  <c r="D78" i="2"/>
  <c r="C78" i="2"/>
  <c r="D77" i="2"/>
  <c r="C77" i="2"/>
  <c r="D76" i="2"/>
  <c r="C76" i="2"/>
  <c r="AW75" i="2" a="1"/>
  <c r="AW75" i="2" s="1"/>
  <c r="AU75" i="2" a="1"/>
  <c r="AU75" i="2" s="1"/>
  <c r="C75" i="2" s="1"/>
  <c r="D73" i="2"/>
  <c r="C73" i="2"/>
  <c r="D72" i="2"/>
  <c r="C72" i="2"/>
  <c r="AW71" i="2" a="1"/>
  <c r="AW71" i="2" s="1"/>
  <c r="D71" i="2" s="1"/>
  <c r="AU71" i="2" a="1"/>
  <c r="AU71" i="2" s="1"/>
  <c r="C71" i="2" s="1"/>
  <c r="D70" i="2"/>
  <c r="C70" i="2"/>
  <c r="D69" i="2"/>
  <c r="C69" i="2"/>
  <c r="D68" i="2"/>
  <c r="C68" i="2"/>
  <c r="AW67" i="2" a="1"/>
  <c r="AW67" i="2" s="1"/>
  <c r="D67" i="2" s="1"/>
  <c r="AU67" i="2" a="1"/>
  <c r="AU67" i="2" s="1"/>
  <c r="C67" i="2" s="1"/>
  <c r="D66" i="2"/>
  <c r="C66" i="2"/>
  <c r="D65" i="2"/>
  <c r="C65" i="2"/>
  <c r="D64" i="2"/>
  <c r="C64" i="2"/>
  <c r="AW63" i="2" a="1"/>
  <c r="AW63" i="2" s="1"/>
  <c r="D63" i="2" s="1"/>
  <c r="AU63" i="2" a="1"/>
  <c r="AU63" i="2" s="1"/>
  <c r="C63" i="2" s="1"/>
  <c r="D62" i="2"/>
  <c r="C62" i="2"/>
  <c r="D61" i="2"/>
  <c r="C61" i="2"/>
  <c r="AW60" i="2" a="1"/>
  <c r="AW60" i="2" s="1"/>
  <c r="D60" i="2" s="1"/>
  <c r="AU60" i="2" a="1"/>
  <c r="AU60" i="2" s="1"/>
  <c r="C60" i="2" s="1"/>
  <c r="D58" i="2"/>
  <c r="C58" i="2"/>
  <c r="D57" i="2"/>
  <c r="C57" i="2"/>
  <c r="D56" i="2"/>
  <c r="C56" i="2"/>
  <c r="AW55" i="2" a="1"/>
  <c r="AW55" i="2" s="1"/>
  <c r="D55" i="2" s="1"/>
  <c r="AU55" i="2" a="1"/>
  <c r="AU55" i="2" s="1"/>
  <c r="C55" i="2" s="1"/>
  <c r="D54" i="2"/>
  <c r="C54" i="2"/>
  <c r="D53" i="2"/>
  <c r="C53" i="2"/>
  <c r="D52" i="2"/>
  <c r="C52" i="2"/>
  <c r="AW51" i="2" a="1"/>
  <c r="AW51" i="2" s="1"/>
  <c r="AU51" i="2" a="1"/>
  <c r="AU51" i="2" s="1"/>
  <c r="D49" i="2"/>
  <c r="C49" i="2"/>
  <c r="D48" i="2"/>
  <c r="C48" i="2"/>
  <c r="D47" i="2"/>
  <c r="C47" i="2"/>
  <c r="D46" i="2"/>
  <c r="C46" i="2"/>
  <c r="D39" i="2"/>
  <c r="C39" i="2"/>
  <c r="D38" i="2"/>
  <c r="C38" i="2"/>
  <c r="D37" i="2"/>
  <c r="C37" i="2"/>
  <c r="D36" i="2"/>
  <c r="C36" i="2"/>
  <c r="AW35" i="2" a="1"/>
  <c r="AW35" i="2" s="1"/>
  <c r="D35" i="2" s="1"/>
  <c r="AU35" i="2" a="1"/>
  <c r="AU35" i="2" s="1"/>
  <c r="C35" i="2" s="1"/>
  <c r="D34" i="2"/>
  <c r="C34" i="2"/>
  <c r="D33" i="2"/>
  <c r="C33" i="2"/>
  <c r="D32" i="2"/>
  <c r="C32" i="2"/>
  <c r="D31" i="2"/>
  <c r="C31" i="2"/>
  <c r="D30" i="2"/>
  <c r="C30" i="2"/>
  <c r="AW29" i="2" a="1"/>
  <c r="AW29" i="2" s="1"/>
  <c r="D29" i="2" s="1"/>
  <c r="AU29" i="2" a="1"/>
  <c r="AU29" i="2" s="1"/>
  <c r="C29" i="2" s="1"/>
  <c r="D28" i="2"/>
  <c r="C28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AW18" i="2" a="1"/>
  <c r="AW18" i="2" s="1"/>
  <c r="D18" i="2" s="1"/>
  <c r="AU18" i="2" a="1"/>
  <c r="AU18" i="2" s="1"/>
  <c r="C18" i="2" s="1"/>
  <c r="F14" i="2"/>
  <c r="AX7" i="2"/>
  <c r="BA153" i="1"/>
  <c r="G153" i="1"/>
  <c r="F149" i="1"/>
  <c r="E149" i="1"/>
  <c r="F147" i="1"/>
  <c r="E147" i="1"/>
  <c r="F146" i="1"/>
  <c r="E146" i="1"/>
  <c r="AZ145" i="1" a="1"/>
  <c r="AZ145" i="1" s="1"/>
  <c r="F145" i="1" s="1"/>
  <c r="AX145" i="1" a="1"/>
  <c r="AX145" i="1" s="1"/>
  <c r="E145" i="1" s="1"/>
  <c r="F144" i="1"/>
  <c r="E144" i="1"/>
  <c r="F143" i="1"/>
  <c r="E143" i="1"/>
  <c r="F142" i="1"/>
  <c r="E142" i="1"/>
  <c r="F141" i="1"/>
  <c r="E141" i="1"/>
  <c r="F140" i="1"/>
  <c r="E140" i="1"/>
  <c r="AZ139" i="1" a="1"/>
  <c r="AZ139" i="1" s="1"/>
  <c r="F139" i="1" s="1"/>
  <c r="AX139" i="1" a="1"/>
  <c r="AX139" i="1" s="1"/>
  <c r="E139" i="1" s="1"/>
  <c r="F133" i="1"/>
  <c r="E133" i="1"/>
  <c r="F132" i="1"/>
  <c r="E132" i="1"/>
  <c r="F131" i="1"/>
  <c r="E131" i="1"/>
  <c r="AZ130" i="1" a="1"/>
  <c r="AZ130" i="1" s="1"/>
  <c r="AX130" i="1" a="1"/>
  <c r="AX130" i="1" s="1"/>
  <c r="E130" i="1" s="1"/>
  <c r="F130" i="1"/>
  <c r="F129" i="1"/>
  <c r="E129" i="1"/>
  <c r="F128" i="1"/>
  <c r="E128" i="1"/>
  <c r="F127" i="1"/>
  <c r="E127" i="1"/>
  <c r="F126" i="1"/>
  <c r="E126" i="1"/>
  <c r="F125" i="1"/>
  <c r="E125" i="1"/>
  <c r="AZ124" i="1" a="1"/>
  <c r="AZ124" i="1" s="1"/>
  <c r="F124" i="1" s="1"/>
  <c r="AX124" i="1" a="1"/>
  <c r="AX124" i="1" s="1"/>
  <c r="E124" i="1" s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AZ116" i="1" a="1"/>
  <c r="AZ116" i="1" s="1"/>
  <c r="F116" i="1" s="1"/>
  <c r="AX116" i="1" a="1"/>
  <c r="AX116" i="1" s="1"/>
  <c r="E116" i="1" s="1"/>
  <c r="F115" i="1"/>
  <c r="E115" i="1"/>
  <c r="F114" i="1"/>
  <c r="E114" i="1"/>
  <c r="F113" i="1"/>
  <c r="E113" i="1"/>
  <c r="AZ112" i="1" a="1"/>
  <c r="AZ112" i="1" s="1"/>
  <c r="F112" i="1" s="1"/>
  <c r="AX112" i="1" a="1"/>
  <c r="AX112" i="1" s="1"/>
  <c r="E112" i="1" s="1"/>
  <c r="F111" i="1"/>
  <c r="E111" i="1"/>
  <c r="F110" i="1"/>
  <c r="E110" i="1"/>
  <c r="AZ109" i="1" a="1"/>
  <c r="AZ109" i="1" s="1"/>
  <c r="F109" i="1" s="1"/>
  <c r="AX109" i="1" a="1"/>
  <c r="AX109" i="1" s="1"/>
  <c r="E109" i="1" s="1"/>
  <c r="F108" i="1"/>
  <c r="E108" i="1"/>
  <c r="F107" i="1"/>
  <c r="E107" i="1"/>
  <c r="F106" i="1"/>
  <c r="E106" i="1"/>
  <c r="AZ105" i="1" a="1"/>
  <c r="AZ105" i="1" s="1"/>
  <c r="F105" i="1" s="1"/>
  <c r="AX105" i="1" a="1"/>
  <c r="AX105" i="1" s="1"/>
  <c r="E105" i="1" s="1"/>
  <c r="F104" i="1"/>
  <c r="E104" i="1"/>
  <c r="F103" i="1"/>
  <c r="E103" i="1"/>
  <c r="F102" i="1"/>
  <c r="E102" i="1"/>
  <c r="AZ101" i="1" a="1"/>
  <c r="AZ101" i="1" s="1"/>
  <c r="F101" i="1" s="1"/>
  <c r="AX101" i="1" a="1"/>
  <c r="AX101" i="1" s="1"/>
  <c r="E101" i="1" s="1"/>
  <c r="F100" i="1"/>
  <c r="E100" i="1"/>
  <c r="F99" i="1"/>
  <c r="E99" i="1"/>
  <c r="F98" i="1"/>
  <c r="E98" i="1"/>
  <c r="F97" i="1"/>
  <c r="E97" i="1"/>
  <c r="AZ96" i="1" a="1"/>
  <c r="AZ96" i="1" s="1"/>
  <c r="F96" i="1" s="1"/>
  <c r="AX96" i="1" a="1"/>
  <c r="AX96" i="1" s="1"/>
  <c r="E96" i="1" s="1"/>
  <c r="F88" i="1"/>
  <c r="E88" i="1"/>
  <c r="F87" i="1"/>
  <c r="E87" i="1"/>
  <c r="F85" i="1"/>
  <c r="E85" i="1"/>
  <c r="F84" i="1"/>
  <c r="E84" i="1"/>
  <c r="F83" i="1"/>
  <c r="E83" i="1"/>
  <c r="AZ82" i="1" a="1"/>
  <c r="AZ82" i="1" s="1"/>
  <c r="F82" i="1" s="1"/>
  <c r="AX82" i="1" a="1"/>
  <c r="AX82" i="1" s="1"/>
  <c r="E82" i="1" s="1"/>
  <c r="F81" i="1"/>
  <c r="E81" i="1"/>
  <c r="F80" i="1"/>
  <c r="E80" i="1"/>
  <c r="F79" i="1"/>
  <c r="E79" i="1"/>
  <c r="F78" i="1"/>
  <c r="E78" i="1"/>
  <c r="F77" i="1"/>
  <c r="E77" i="1"/>
  <c r="AZ76" i="1" a="1"/>
  <c r="AZ76" i="1" s="1"/>
  <c r="AX76" i="1" a="1"/>
  <c r="AX76" i="1" s="1"/>
  <c r="E76" i="1" s="1"/>
  <c r="F74" i="1"/>
  <c r="E74" i="1"/>
  <c r="F73" i="1"/>
  <c r="E73" i="1"/>
  <c r="F72" i="1"/>
  <c r="E72" i="1"/>
  <c r="AZ71" i="1" a="1"/>
  <c r="AZ71" i="1" s="1"/>
  <c r="F71" i="1" s="1"/>
  <c r="AX71" i="1" a="1"/>
  <c r="AX71" i="1" s="1"/>
  <c r="E71" i="1" s="1"/>
  <c r="F70" i="1"/>
  <c r="E70" i="1"/>
  <c r="F69" i="1"/>
  <c r="E69" i="1"/>
  <c r="F68" i="1"/>
  <c r="E68" i="1"/>
  <c r="AZ67" i="1" a="1"/>
  <c r="AZ67" i="1" s="1"/>
  <c r="AX67" i="1" a="1"/>
  <c r="AX67" i="1" s="1"/>
  <c r="E67" i="1" s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AZ56" i="1" a="1"/>
  <c r="AZ56" i="1" s="1"/>
  <c r="F56" i="1" s="1"/>
  <c r="AX56" i="1" a="1"/>
  <c r="AX56" i="1" s="1"/>
  <c r="E56" i="1" s="1"/>
  <c r="F55" i="1"/>
  <c r="E55" i="1"/>
  <c r="F54" i="1"/>
  <c r="E54" i="1"/>
  <c r="F53" i="1"/>
  <c r="E53" i="1"/>
  <c r="F52" i="1"/>
  <c r="E52" i="1"/>
  <c r="F51" i="1"/>
  <c r="E51" i="1"/>
  <c r="AZ50" i="1" a="1"/>
  <c r="AZ50" i="1" s="1"/>
  <c r="F50" i="1" s="1"/>
  <c r="AX50" i="1" a="1"/>
  <c r="AX50" i="1" s="1"/>
  <c r="E50" i="1" s="1"/>
  <c r="F49" i="1"/>
  <c r="E49" i="1"/>
  <c r="F48" i="1"/>
  <c r="E48" i="1"/>
  <c r="F47" i="1"/>
  <c r="E47" i="1"/>
  <c r="F46" i="1"/>
  <c r="E46" i="1"/>
  <c r="AZ45" i="1" a="1"/>
  <c r="AZ45" i="1" s="1"/>
  <c r="F45" i="1" s="1"/>
  <c r="AX45" i="1" a="1"/>
  <c r="AX45" i="1" s="1"/>
  <c r="E45" i="1"/>
  <c r="F39" i="1"/>
  <c r="E39" i="1"/>
  <c r="F38" i="1"/>
  <c r="E38" i="1"/>
  <c r="F37" i="1"/>
  <c r="E37" i="1"/>
  <c r="F36" i="1"/>
  <c r="E36" i="1"/>
  <c r="AZ35" i="1" a="1"/>
  <c r="AZ35" i="1" s="1"/>
  <c r="AX35" i="1" a="1"/>
  <c r="AX35" i="1" s="1"/>
  <c r="E35" i="1" s="1"/>
  <c r="F35" i="1"/>
  <c r="F34" i="1"/>
  <c r="E34" i="1"/>
  <c r="F33" i="1"/>
  <c r="E33" i="1"/>
  <c r="AZ32" i="1" a="1"/>
  <c r="AZ32" i="1" s="1"/>
  <c r="F32" i="1" s="1"/>
  <c r="AX32" i="1" a="1"/>
  <c r="AX32" i="1" s="1"/>
  <c r="E32" i="1" s="1"/>
  <c r="F30" i="1"/>
  <c r="E30" i="1"/>
  <c r="F29" i="1"/>
  <c r="E29" i="1"/>
  <c r="AZ28" i="1" a="1"/>
  <c r="AZ28" i="1" s="1"/>
  <c r="F28" i="1" s="1"/>
  <c r="AX28" i="1" a="1"/>
  <c r="AX28" i="1" s="1"/>
  <c r="F27" i="1"/>
  <c r="E27" i="1"/>
  <c r="F26" i="1"/>
  <c r="E26" i="1"/>
  <c r="F24" i="1"/>
  <c r="E24" i="1"/>
  <c r="F23" i="1"/>
  <c r="E23" i="1"/>
  <c r="F22" i="1"/>
  <c r="E22" i="1"/>
  <c r="AZ21" i="1" a="1"/>
  <c r="AZ21" i="1" s="1"/>
  <c r="F21" i="1" s="1"/>
  <c r="AX21" i="1" a="1"/>
  <c r="AX21" i="1" s="1"/>
  <c r="E21" i="1" s="1"/>
  <c r="F20" i="1"/>
  <c r="E20" i="1"/>
  <c r="F19" i="1"/>
  <c r="E19" i="1"/>
  <c r="AZ18" i="1" a="1"/>
  <c r="AZ18" i="1" s="1"/>
  <c r="F18" i="1" s="1"/>
  <c r="AX18" i="1" a="1"/>
  <c r="AX18" i="1" s="1"/>
  <c r="E18" i="1" s="1"/>
  <c r="G13" i="1"/>
  <c r="BA7" i="1"/>
  <c r="AZ66" i="1" l="1"/>
  <c r="F66" i="1" s="1"/>
  <c r="AM50" i="4"/>
  <c r="C50" i="4" s="1"/>
  <c r="C30" i="4"/>
  <c r="AM85" i="4"/>
  <c r="C85" i="4" s="1"/>
  <c r="AW74" i="4"/>
  <c r="D74" i="4" s="1"/>
  <c r="AM86" i="4"/>
  <c r="C86" i="4" s="1"/>
  <c r="C76" i="4"/>
  <c r="AW73" i="4"/>
  <c r="D73" i="4" s="1"/>
  <c r="AW74" i="2"/>
  <c r="D74" i="2" s="1"/>
  <c r="D75" i="2"/>
  <c r="AX75" i="1"/>
  <c r="E75" i="1" s="1"/>
  <c r="AW50" i="2"/>
  <c r="D50" i="2" s="1"/>
  <c r="D51" i="2"/>
  <c r="C65" i="4"/>
  <c r="AM74" i="4"/>
  <c r="C74" i="4" s="1"/>
  <c r="C137" i="2"/>
  <c r="AU131" i="2"/>
  <c r="C131" i="2" s="1"/>
  <c r="D30" i="4"/>
  <c r="AW50" i="4"/>
  <c r="C106" i="2"/>
  <c r="AU114" i="2"/>
  <c r="C114" i="2" s="1"/>
  <c r="AX66" i="1"/>
  <c r="E66" i="1" s="1"/>
  <c r="D137" i="2"/>
  <c r="AW131" i="2"/>
  <c r="D131" i="2" s="1"/>
  <c r="AW85" i="4"/>
  <c r="D85" i="4" s="1"/>
  <c r="D76" i="4"/>
  <c r="AW86" i="4"/>
  <c r="D86" i="4" s="1"/>
  <c r="AZ31" i="1"/>
  <c r="F31" i="1" s="1"/>
  <c r="F67" i="1"/>
  <c r="AU27" i="2"/>
  <c r="AZ95" i="1"/>
  <c r="F76" i="1"/>
  <c r="AZ75" i="1"/>
  <c r="F75" i="1" s="1"/>
  <c r="AX31" i="1"/>
  <c r="E31" i="1" s="1"/>
  <c r="E28" i="1"/>
  <c r="AU59" i="2"/>
  <c r="C59" i="2" s="1"/>
  <c r="AU74" i="2"/>
  <c r="C74" i="2" s="1"/>
  <c r="AM73" i="4"/>
  <c r="AX95" i="1"/>
  <c r="C51" i="2"/>
  <c r="AU50" i="2"/>
  <c r="C50" i="2" s="1"/>
  <c r="AW59" i="2"/>
  <c r="D59" i="2" s="1"/>
  <c r="D106" i="2"/>
  <c r="AW114" i="2"/>
  <c r="D114" i="2" s="1"/>
  <c r="AW27" i="2"/>
  <c r="D27" i="2" s="1"/>
  <c r="AZ25" i="1" l="1"/>
  <c r="F25" i="1" s="1"/>
  <c r="AX25" i="1"/>
  <c r="E25" i="1" s="1"/>
  <c r="C73" i="4"/>
  <c r="AM87" i="4"/>
  <c r="AZ148" i="1"/>
  <c r="F148" i="1" s="1"/>
  <c r="F95" i="1"/>
  <c r="AW88" i="4"/>
  <c r="D88" i="4" s="1"/>
  <c r="AW87" i="4"/>
  <c r="D50" i="4"/>
  <c r="AX148" i="1"/>
  <c r="E148" i="1" s="1"/>
  <c r="E95" i="1"/>
  <c r="AW99" i="2"/>
  <c r="C27" i="2"/>
  <c r="AU99" i="2"/>
  <c r="AM88" i="4"/>
  <c r="C88" i="4" s="1"/>
  <c r="AZ86" i="1"/>
  <c r="F86" i="1" s="1"/>
  <c r="AX86" i="1" l="1"/>
  <c r="E86" i="1" s="1"/>
  <c r="E151" i="1" s="1"/>
  <c r="E152" i="1" s="1"/>
  <c r="F151" i="1"/>
  <c r="F152" i="1" s="1"/>
  <c r="AW90" i="4"/>
  <c r="D90" i="4" s="1"/>
  <c r="AW89" i="4"/>
  <c r="D87" i="4"/>
  <c r="AM89" i="4"/>
  <c r="AM90" i="4"/>
  <c r="C90" i="4" s="1"/>
  <c r="C87" i="4"/>
  <c r="D99" i="2"/>
  <c r="AW103" i="2"/>
  <c r="C99" i="2"/>
  <c r="AU103" i="2"/>
  <c r="AW105" i="2" l="1"/>
  <c r="D103" i="2"/>
  <c r="C89" i="4"/>
  <c r="AM94" i="4"/>
  <c r="C94" i="4" s="1"/>
  <c r="C95" i="4" s="1"/>
  <c r="C96" i="4" s="1"/>
  <c r="AW94" i="4"/>
  <c r="D94" i="4" s="1"/>
  <c r="D89" i="4"/>
  <c r="AU105" i="2"/>
  <c r="C103" i="2"/>
  <c r="D95" i="4" l="1"/>
  <c r="D96" i="4" s="1"/>
  <c r="D105" i="2"/>
  <c r="AW115" i="2"/>
  <c r="D115" i="2" s="1"/>
  <c r="D142" i="2" s="1"/>
  <c r="D143" i="2" s="1"/>
  <c r="C105" i="2"/>
  <c r="AU115" i="2"/>
  <c r="C115" i="2" s="1"/>
  <c r="C142" i="2" l="1"/>
  <c r="C143" i="2" s="1"/>
</calcChain>
</file>

<file path=xl/sharedStrings.xml><?xml version="1.0" encoding="utf-8"?>
<sst xmlns="http://schemas.openxmlformats.org/spreadsheetml/2006/main" count="1029" uniqueCount="707">
  <si>
    <t>Naziv društva za osiguranje</t>
  </si>
  <si>
    <t>Identifikacioni broj za direktne poreze</t>
  </si>
  <si>
    <t>Sjedište i adresa društva za osiguranje</t>
  </si>
  <si>
    <t>BILANS STANJA ZA DRUŠTVA ZA OSIGURANJE</t>
  </si>
  <si>
    <t>Konto/račun</t>
  </si>
  <si>
    <t>OPIS</t>
  </si>
  <si>
    <t>AOP</t>
  </si>
  <si>
    <t xml:space="preserve"> AKTIVA</t>
  </si>
  <si>
    <t>A) NEMATERIJALNA IMOVINA (002 + 003)</t>
  </si>
  <si>
    <t>001</t>
  </si>
  <si>
    <t>003</t>
  </si>
  <si>
    <t>1. Goodwill</t>
  </si>
  <si>
    <t>002</t>
  </si>
  <si>
    <t>000, 001, 002, 004, 005, 007, 008, 009</t>
  </si>
  <si>
    <t>2. Ostala nematerijalna imovina</t>
  </si>
  <si>
    <t>B) MATERIJALNA IMOVINA (005 + 006 + 007)</t>
  </si>
  <si>
    <t>004</t>
  </si>
  <si>
    <t>010, 011</t>
  </si>
  <si>
    <t>1. Zemljišta i građevinski objekti koji služe društvu za provođenje djelatnosti</t>
  </si>
  <si>
    <t>005</t>
  </si>
  <si>
    <t>012</t>
  </si>
  <si>
    <t>2. Oprema</t>
  </si>
  <si>
    <t>006</t>
  </si>
  <si>
    <t>013, 014, 015, 016, 017, 018, 019</t>
  </si>
  <si>
    <t>3. Ostala materijalna imovina</t>
  </si>
  <si>
    <t>007</t>
  </si>
  <si>
    <t>C) ULAGANJA (009 + 010 + 011 + 014 + 032)</t>
  </si>
  <si>
    <t>008</t>
  </si>
  <si>
    <t>020, 021</t>
  </si>
  <si>
    <t>I. Zemljišta i građevinski objekti koji ne služe društvu za provođenje djelatnosti</t>
  </si>
  <si>
    <t>009</t>
  </si>
  <si>
    <t>022 - 029</t>
  </si>
  <si>
    <t>1. Ostala materijalna imovina koja ne služi društvu za provođenje djelatnosti</t>
  </si>
  <si>
    <t>010</t>
  </si>
  <si>
    <t>II. Ulaganja u podružnice, pridružena društva i sudjelovanje u zajedničkim poduhvatima (012 + 013)</t>
  </si>
  <si>
    <t>011</t>
  </si>
  <si>
    <t>033</t>
  </si>
  <si>
    <t>1. Dionice i udjeli u podružnicama</t>
  </si>
  <si>
    <t>031, 032</t>
  </si>
  <si>
    <t>2. Dionice i udjeli u pridruženim društvima</t>
  </si>
  <si>
    <t>013</t>
  </si>
  <si>
    <t>III. Ostala finansijska ulaganja (015 + 018 + 023 + 028)</t>
  </si>
  <si>
    <t>014</t>
  </si>
  <si>
    <t>1. Finansijska ulaganja koja se drže do dospjeća (016 + 017)</t>
  </si>
  <si>
    <t>015</t>
  </si>
  <si>
    <t>041</t>
  </si>
  <si>
    <t>1.1. Dužnički vrijednosni papiri i drugi vrijednosni papiri s fiksnim prihodom</t>
  </si>
  <si>
    <t>016</t>
  </si>
  <si>
    <t>040, 049</t>
  </si>
  <si>
    <t>1.2. Ostala ulaganja koja se drže do dospjeća</t>
  </si>
  <si>
    <t>017</t>
  </si>
  <si>
    <t>2. Ulaganja raspoloživa za prodaju (019 + 020 + 021 + 022)</t>
  </si>
  <si>
    <t>018</t>
  </si>
  <si>
    <t>050, 053, 054</t>
  </si>
  <si>
    <t>2.1. Dionice, udjeli i drugi vrijednosni papiri koji nose promjenljivi prihod</t>
  </si>
  <si>
    <t>019</t>
  </si>
  <si>
    <t>051</t>
  </si>
  <si>
    <t>2.2. Dužnički vrijednosni papiri i drugi vrijednosni papiri s fiksnim prihodom</t>
  </si>
  <si>
    <t>020</t>
  </si>
  <si>
    <t>052</t>
  </si>
  <si>
    <t>2.3. Udjeli u investicijskim fondovima</t>
  </si>
  <si>
    <t>021</t>
  </si>
  <si>
    <t>059</t>
  </si>
  <si>
    <t>2.4. Ostala ulaganja raspoloživa za prodaju</t>
  </si>
  <si>
    <t>022</t>
  </si>
  <si>
    <t>str. 1 od 4</t>
  </si>
  <si>
    <t>3. Ulaganja po fer vrijednosti kroz račun dobiti i gubitka (024 + 025 + 026 + 027)</t>
  </si>
  <si>
    <t>023</t>
  </si>
  <si>
    <t>060, 063, 064</t>
  </si>
  <si>
    <t>3.1. Dionice, udjeli i drugi vrijednosni papiri koji nose promjenljivi prihod</t>
  </si>
  <si>
    <t>024</t>
  </si>
  <si>
    <t>061</t>
  </si>
  <si>
    <t>3.2. Dužnički vrijednosni papiri i drugi vrijednosni papiri s fiksnim prihodom</t>
  </si>
  <si>
    <t>025</t>
  </si>
  <si>
    <t>062</t>
  </si>
  <si>
    <t>3.3. Udjeli u investicionim fondovima</t>
  </si>
  <si>
    <t>026</t>
  </si>
  <si>
    <t>069</t>
  </si>
  <si>
    <t>3.4. Ostala ulaganja</t>
  </si>
  <si>
    <t>027</t>
  </si>
  <si>
    <t>4. Depoziti, zajmovi i potraživanja (029 + 030 + 031)</t>
  </si>
  <si>
    <t>028</t>
  </si>
  <si>
    <t>070, 071, 151</t>
  </si>
  <si>
    <t>4.1. Depoziti kod kreditnih institucija (banaka)</t>
  </si>
  <si>
    <t>029</t>
  </si>
  <si>
    <t>072, 073, 034, 150</t>
  </si>
  <si>
    <t>4.2. Zajmovi</t>
  </si>
  <si>
    <t>030</t>
  </si>
  <si>
    <t>074, 075, 076, 079, 152, 158, 159</t>
  </si>
  <si>
    <t>4.3. Ostali zajmovi i potraživanja</t>
  </si>
  <si>
    <t>031</t>
  </si>
  <si>
    <t>078</t>
  </si>
  <si>
    <t>IV. Depoziti kao preuz. poslovanja osiguranja u reosiguranje (depoziti kod cedenta)</t>
  </si>
  <si>
    <t>032</t>
  </si>
  <si>
    <t>08</t>
  </si>
  <si>
    <t>D) ULAGANJA ZA RAČUN I RIZIK VLASNIKA POLICA ŽIVOTNOG OSIGURANJA</t>
  </si>
  <si>
    <t>E) UDIO REOSIGURANJA U TEHNIČKIM REZERVAMA (035 + 036 + 037 + 038 + 039 + 040 + 041)</t>
  </si>
  <si>
    <t>034</t>
  </si>
  <si>
    <t>9501</t>
  </si>
  <si>
    <t>1. Prijenosne premije, udio reosiguranja</t>
  </si>
  <si>
    <t>035</t>
  </si>
  <si>
    <t>961</t>
  </si>
  <si>
    <t>2. Matematička rezerva osiguranja, udio reosiguranja</t>
  </si>
  <si>
    <t>036</t>
  </si>
  <si>
    <t>9511, 9521</t>
  </si>
  <si>
    <t>3. Rezervacije za štete, udio reosiguranja</t>
  </si>
  <si>
    <t>037</t>
  </si>
  <si>
    <t>9531, 9551</t>
  </si>
  <si>
    <t>4. Rezerve za povrate premija ovisne i neovisne o rezultatu (bonusi i popusti) i rezerve za regresna potraživanja za štete, udio reoisiguranja</t>
  </si>
  <si>
    <t>038</t>
  </si>
  <si>
    <t>9561</t>
  </si>
  <si>
    <t>5. Rezerva za neistekle rizike, udio reosiguranja</t>
  </si>
  <si>
    <t>039</t>
  </si>
  <si>
    <t>9701</t>
  </si>
  <si>
    <t>6. Ostale osigurateljno-tehničke rezerve, udio reosiguranja</t>
  </si>
  <si>
    <t>040</t>
  </si>
  <si>
    <t>9571</t>
  </si>
  <si>
    <t>7. Tehničke rezerve životnog osiguranja kada ugovaratelj snosi rizik osiguranja, udio reosiguranja</t>
  </si>
  <si>
    <t>F) ODGOĐENA POREZNA IMOVINA</t>
  </si>
  <si>
    <t>042</t>
  </si>
  <si>
    <t>090</t>
  </si>
  <si>
    <t>1. Odgođena porezna imovina</t>
  </si>
  <si>
    <t>043</t>
  </si>
  <si>
    <t>G) POTRAŽIVANJA (045 + 048 + 049)</t>
  </si>
  <si>
    <t>044</t>
  </si>
  <si>
    <t>1. Potraživanja iz neposrednih poslova osiguranja (046 + 047)</t>
  </si>
  <si>
    <t>045</t>
  </si>
  <si>
    <t>dio 120, 121</t>
  </si>
  <si>
    <t>1.1. Od osiguranika</t>
  </si>
  <si>
    <t>046</t>
  </si>
  <si>
    <t>1.2. Od zastupnika odnosno posrednika u osiguranja</t>
  </si>
  <si>
    <t>047</t>
  </si>
  <si>
    <t>122, 123, 124, 130, 131, 132, 140</t>
  </si>
  <si>
    <t>2. Potraživanja iz poslova suosiguranja i reosiguranja</t>
  </si>
  <si>
    <t>048</t>
  </si>
  <si>
    <t>3. Ostala potraživanja (050 + 051 + 052)</t>
  </si>
  <si>
    <t>049</t>
  </si>
  <si>
    <t>125, 128, 129, grupa 13</t>
  </si>
  <si>
    <t>3.1. Potraživanja iz drugih poslova osiguranja</t>
  </si>
  <si>
    <t>050</t>
  </si>
  <si>
    <t>161, 162, 163, 164</t>
  </si>
  <si>
    <t>3.2. Potraživanja za prinose na ulaganja</t>
  </si>
  <si>
    <t>grupe 14 osim konta 140, 18, dio 16</t>
  </si>
  <si>
    <t>3.3. Ostala potraživanja</t>
  </si>
  <si>
    <t>H) OSTALA IMOVINA (054 + 058 + 059)</t>
  </si>
  <si>
    <t>053</t>
  </si>
  <si>
    <t>1. Novac u banci i blagajni (055 + 056 + 057)</t>
  </si>
  <si>
    <t>054</t>
  </si>
  <si>
    <t>100, 103</t>
  </si>
  <si>
    <t>1.1. Sredstva na poslovnom računu</t>
  </si>
  <si>
    <t>055</t>
  </si>
  <si>
    <t>101</t>
  </si>
  <si>
    <t>1.2. Sredstva na računu imovine za pokriće matematičke rezerve</t>
  </si>
  <si>
    <t>056</t>
  </si>
  <si>
    <t>102, 104, 105, 106</t>
  </si>
  <si>
    <t>1.3. Novčana sredstva u blagajni</t>
  </si>
  <si>
    <t>057</t>
  </si>
  <si>
    <t>153, 154</t>
  </si>
  <si>
    <t>2. Dugotrajna imovina namijenjena za prodaju i prestanak poslovanja</t>
  </si>
  <si>
    <t>058</t>
  </si>
  <si>
    <t>grupa 11, klasa 3</t>
  </si>
  <si>
    <t>3. Ostala imovina i zalihe</t>
  </si>
  <si>
    <t>19</t>
  </si>
  <si>
    <t>I) PLAĆENI TROŠKOVI BUDUĆEG RAZDOBLJA I NEDOSPJELA NAPLATA PRIHODA (061 + 062 + 063)</t>
  </si>
  <si>
    <t>060</t>
  </si>
  <si>
    <t>190, 191</t>
  </si>
  <si>
    <t>1. Razgraničene kamate i najamnine</t>
  </si>
  <si>
    <t>192</t>
  </si>
  <si>
    <t>2. Razgraničeni troškovi pribave</t>
  </si>
  <si>
    <t>193, 195</t>
  </si>
  <si>
    <t>3. Ostali unaprijed plaćeni troškovi budućeg perioda i nedospjela naplata perioda</t>
  </si>
  <si>
    <t>063</t>
  </si>
  <si>
    <t>J) UKUPNO AKTIVA(A+B+C+D+E+F+G+H+I)</t>
  </si>
  <si>
    <t>064</t>
  </si>
  <si>
    <t>990 - 994</t>
  </si>
  <si>
    <t>K) VANBILANSNA EVIDENCIJA</t>
  </si>
  <si>
    <t>065</t>
  </si>
  <si>
    <t>str. 2 od 4</t>
  </si>
  <si>
    <t xml:space="preserve"> PASIVA</t>
  </si>
  <si>
    <t>A) KAPITAL I REZERVE (067 + 071 + 072 + 076 + 080 + 083)</t>
  </si>
  <si>
    <t>066</t>
  </si>
  <si>
    <t>1. Upisani kapital (068 + 069 + 070)</t>
  </si>
  <si>
    <t>067</t>
  </si>
  <si>
    <t>900</t>
  </si>
  <si>
    <t>1.1. Uplaćeni kapital - redovne dionice</t>
  </si>
  <si>
    <t>068</t>
  </si>
  <si>
    <t>901</t>
  </si>
  <si>
    <t>1.2. Uplaćeni kapital - povlaštene dionice</t>
  </si>
  <si>
    <t>904</t>
  </si>
  <si>
    <t>1.3. Vlastite dionice</t>
  </si>
  <si>
    <t>070</t>
  </si>
  <si>
    <t>902, 903</t>
  </si>
  <si>
    <t>2. Premije na emitirane dionice (rezerve kapitala)</t>
  </si>
  <si>
    <t>071</t>
  </si>
  <si>
    <t>3. Revalorizacione rezerve (073 + 074 + 075)</t>
  </si>
  <si>
    <t>072</t>
  </si>
  <si>
    <t>921</t>
  </si>
  <si>
    <t>3.1. Zemljišta i građevinskih objekata</t>
  </si>
  <si>
    <t>073</t>
  </si>
  <si>
    <t>922</t>
  </si>
  <si>
    <t>3.2. Finansijskih ulaganja</t>
  </si>
  <si>
    <t>074</t>
  </si>
  <si>
    <t>920, 923</t>
  </si>
  <si>
    <t>3.3. Ostale revalorizacione rezerve</t>
  </si>
  <si>
    <t>075</t>
  </si>
  <si>
    <t>4. Rezerve (077 + 078 + 079)</t>
  </si>
  <si>
    <t>076</t>
  </si>
  <si>
    <t>910</t>
  </si>
  <si>
    <t>4.1. Zakonske rezerve</t>
  </si>
  <si>
    <t>077</t>
  </si>
  <si>
    <t>911</t>
  </si>
  <si>
    <t>4.2. Statutarne rezerve</t>
  </si>
  <si>
    <t>912</t>
  </si>
  <si>
    <t>4.3. Ostale rezerve</t>
  </si>
  <si>
    <t>079</t>
  </si>
  <si>
    <t>5. Prenesena (zadržana) dobit ili gubitak (081 + 082)</t>
  </si>
  <si>
    <t>080</t>
  </si>
  <si>
    <t>930</t>
  </si>
  <si>
    <t>5.1. Zadržana dobit</t>
  </si>
  <si>
    <t>081</t>
  </si>
  <si>
    <t>931</t>
  </si>
  <si>
    <t>5.2. Preneseni gubitak (-)</t>
  </si>
  <si>
    <t>082</t>
  </si>
  <si>
    <t>6. Dobit ili gubitak tekućeg obračunskog perioda (084 + 085)</t>
  </si>
  <si>
    <t>083</t>
  </si>
  <si>
    <t>940</t>
  </si>
  <si>
    <t>6.1. Dobit tekućeg obračunskog perioda</t>
  </si>
  <si>
    <t>084</t>
  </si>
  <si>
    <t>941</t>
  </si>
  <si>
    <t>6.2. Gubitak tekućeg obračunskog perioda (-)</t>
  </si>
  <si>
    <t>085</t>
  </si>
  <si>
    <t>262</t>
  </si>
  <si>
    <t>B) OBAVEZE DRUGOG REDA (PODREĐENE OBAVEZE)</t>
  </si>
  <si>
    <t>086</t>
  </si>
  <si>
    <t>C) TEHNIČKE REZERVE (088 + 089 + 090 + 091 + 092 + 093)</t>
  </si>
  <si>
    <t>087</t>
  </si>
  <si>
    <t>9500</t>
  </si>
  <si>
    <t>1. Prijenosne premije, bruto iznos</t>
  </si>
  <si>
    <t>088</t>
  </si>
  <si>
    <t>960</t>
  </si>
  <si>
    <t>2. Matematička rezerva osiguranja, bruto iznos</t>
  </si>
  <si>
    <t>089</t>
  </si>
  <si>
    <t>9510, 9520</t>
  </si>
  <si>
    <t>3. Rezerve za nastale prijavljene i nastale neprijavljene štete, bruto iznos</t>
  </si>
  <si>
    <t>9530</t>
  </si>
  <si>
    <t>4. Rezerve za povrate premija ovisne i neovisne o rezultatu (bonusi i popusti), bruto iznos</t>
  </si>
  <si>
    <t>091</t>
  </si>
  <si>
    <t>9550</t>
  </si>
  <si>
    <t>5. Rezerva za regresna potraživanja bruto iznos</t>
  </si>
  <si>
    <t>092</t>
  </si>
  <si>
    <t>9560</t>
  </si>
  <si>
    <t>6. Rezerve za neistekle rizike, bruto iznos</t>
  </si>
  <si>
    <t>093</t>
  </si>
  <si>
    <t>9570</t>
  </si>
  <si>
    <t>D) TEHNIČKE REZERVE ŽIVOTNIH OSIGURANJA KADA UGOVARAČ SNOSI RIZIK</t>
  </si>
  <si>
    <t>094</t>
  </si>
  <si>
    <t>E) OSTALE REZERVE (096 + 097)</t>
  </si>
  <si>
    <t>095</t>
  </si>
  <si>
    <t>283</t>
  </si>
  <si>
    <t>1. Rezerve za penzije i slične obaveze</t>
  </si>
  <si>
    <t>096</t>
  </si>
  <si>
    <t>dio 970</t>
  </si>
  <si>
    <t>2. Ostale rezerve</t>
  </si>
  <si>
    <t>097</t>
  </si>
  <si>
    <t>F) ODGOĐENA POREZNA OBAVEZA</t>
  </si>
  <si>
    <t>098</t>
  </si>
  <si>
    <t>285</t>
  </si>
  <si>
    <t>1. Odgođena porezna obaveza</t>
  </si>
  <si>
    <t>099</t>
  </si>
  <si>
    <t>280</t>
  </si>
  <si>
    <t>G) DEPOZITI ZADRŽANI IZ POSLA PREDANOG U REOSIGURANJE</t>
  </si>
  <si>
    <t>100</t>
  </si>
  <si>
    <t>H) FINANSIJSKE OBAVEZE (102 + 103 + 104)</t>
  </si>
  <si>
    <t>213</t>
  </si>
  <si>
    <t>1. Obaveze po zajmovima</t>
  </si>
  <si>
    <t>102</t>
  </si>
  <si>
    <t>210</t>
  </si>
  <si>
    <t>2. Obaveze po izdatim vrijednosnim papirima</t>
  </si>
  <si>
    <t>103</t>
  </si>
  <si>
    <t>211, 214, 215, 219</t>
  </si>
  <si>
    <t>3. Ostale finansijske obaveze</t>
  </si>
  <si>
    <t>104</t>
  </si>
  <si>
    <t>str. 3 od 4</t>
  </si>
  <si>
    <t>I) OSTALE OBAVEZE (106 + 107 + 108 + 109 + 110)</t>
  </si>
  <si>
    <t>105</t>
  </si>
  <si>
    <t>230, 231, 232</t>
  </si>
  <si>
    <t>1. Obaveze proizašle iz neposrednih poslova osiguranja</t>
  </si>
  <si>
    <t>106</t>
  </si>
  <si>
    <t>233</t>
  </si>
  <si>
    <t>2. Obaveze proizašle iz poslova suosiguranja i reosiguranja</t>
  </si>
  <si>
    <t>107</t>
  </si>
  <si>
    <t>234, 235, 236,                            237, 238, 239</t>
  </si>
  <si>
    <t>3. Ostale obaveze iz poslova osiguranja</t>
  </si>
  <si>
    <t>108</t>
  </si>
  <si>
    <t>22, 20, 24, 25, 261, 269</t>
  </si>
  <si>
    <t>4. Ostale obaveze</t>
  </si>
  <si>
    <t>109</t>
  </si>
  <si>
    <t>216</t>
  </si>
  <si>
    <t>5. Obaveze za otuđenje i prekinuto poslovanje</t>
  </si>
  <si>
    <t>110</t>
  </si>
  <si>
    <t>J) ODGOĐENO PLAĆANJE TROŠKOVA I PRIHODI BUDUĆEG PERIODA (112 + 113)</t>
  </si>
  <si>
    <t>111</t>
  </si>
  <si>
    <t>294</t>
  </si>
  <si>
    <t>1. Razgraničena provizija reosiguranja</t>
  </si>
  <si>
    <t>112</t>
  </si>
  <si>
    <t>290, 291, 292, 293, 299, 281, 282, 284, 289</t>
  </si>
  <si>
    <t>2. Ostalo odgođeno plaćanje troškova i prihod budućeg perioda</t>
  </si>
  <si>
    <t>113</t>
  </si>
  <si>
    <t>K) UKUPNA PASIVA(A+B+C+D+E+F+G+H+I+J)</t>
  </si>
  <si>
    <t>114</t>
  </si>
  <si>
    <t>996 - 999</t>
  </si>
  <si>
    <t>L) VANBILANSNA EVIDENCIJA</t>
  </si>
  <si>
    <t>115</t>
  </si>
  <si>
    <t>Mjesto i datum</t>
  </si>
  <si>
    <t>Direktor</t>
  </si>
  <si>
    <t>M.P.</t>
  </si>
  <si>
    <t>str. 4 od 4</t>
  </si>
  <si>
    <t>BILANS USPJEHA ZA DRUŠTVA ZA OSIGURANJE</t>
  </si>
  <si>
    <t>I Zarađene premije (prihodovane) (002 + 003 + 004 + 005 + 006 + 007 + 008 + 009)</t>
  </si>
  <si>
    <t>700, 710</t>
  </si>
  <si>
    <t>1. Zaračunate bruto premije</t>
  </si>
  <si>
    <t>2. Premije suosiguranja</t>
  </si>
  <si>
    <t>705, 714</t>
  </si>
  <si>
    <t>3. Ispravak vrijednosti i naplaćeni ispravak vrijednosti premije osiguranja/suosiguranja</t>
  </si>
  <si>
    <t>dio 702, 712</t>
  </si>
  <si>
    <t>4. Premija predata u reosiguranje (-)</t>
  </si>
  <si>
    <t>dio 702</t>
  </si>
  <si>
    <t>5. Premija predata u suosiguranje (-)</t>
  </si>
  <si>
    <t>703, 711</t>
  </si>
  <si>
    <t>6. Promjena bruto rezervi prijenosnih premija (+/-)</t>
  </si>
  <si>
    <t>7040, 713</t>
  </si>
  <si>
    <t>7. Promjena rezervi prijenosnih premija, udio reosiguranja (+/-)</t>
  </si>
  <si>
    <t>8. Promjena rezervi prijenosnih premija, udio suosiguranja (+/-)</t>
  </si>
  <si>
    <t>II Prihodi od ulaganja (011 + 012 + 016 + 017 + 018 + 022 + 023)</t>
  </si>
  <si>
    <t>1. Prihodi od podružnica, pridruženih društava i sudjelovanja u zajedničkim ulaganjima</t>
  </si>
  <si>
    <t>2. Prihodi od ulaganja u zemljišta i građevinskih objekata (013 + 014 + 015)</t>
  </si>
  <si>
    <t>2.1. Prihod od najma</t>
  </si>
  <si>
    <t>2.2. Prihod od povećanja vrijednosti zemljišta i građevinskih objekata</t>
  </si>
  <si>
    <t>2.3. Prihod od prodaje zemljišta i građevinskih objekata</t>
  </si>
  <si>
    <t>3. Prihod od kamata</t>
  </si>
  <si>
    <t>4. Nerealizirani dobici od ulaganja po fer vrijednosti kroz račun dobiti i gubitka</t>
  </si>
  <si>
    <t>5. Dobici od prodaje (realizacije) finansijskih ulaganja (019 + 020 + 021)</t>
  </si>
  <si>
    <t>5.1. Ulaganja po fer vrijednosti kroz račun dobiti i gubitka</t>
  </si>
  <si>
    <t>5.2. Ulaganja raspoloživa za prodaju</t>
  </si>
  <si>
    <t>5.3. Ostali dobici od prodaje finansijskih ulaganja</t>
  </si>
  <si>
    <t>6. Neto pozitivne kursne razlike</t>
  </si>
  <si>
    <t>749, 745, 741</t>
  </si>
  <si>
    <t>7. Ostali prihod od ulaganja</t>
  </si>
  <si>
    <t>III Prihodi od provizija i naknada</t>
  </si>
  <si>
    <t>706, 707, 715, 716, 721, 722, 729</t>
  </si>
  <si>
    <t>IV Ostali osigurateljno - tehnički prihod, neto od reosiguranja</t>
  </si>
  <si>
    <t>grupa 73, 7581</t>
  </si>
  <si>
    <t>V Ostali prihodi</t>
  </si>
  <si>
    <t>VI Izdaci za osigurane slučajeve, neto (028 + 032)</t>
  </si>
  <si>
    <t>1. Izdaci za štete (029 + 030 + 031)</t>
  </si>
  <si>
    <t>400, 401, 410</t>
  </si>
  <si>
    <t>1.1. Bruto iznos</t>
  </si>
  <si>
    <t>1.2. Udio suosiguranja (-)</t>
  </si>
  <si>
    <t>403, 411</t>
  </si>
  <si>
    <t>1.3. Udio reosiguranja (-)</t>
  </si>
  <si>
    <t>2. Promjena rezervacija za štete (+/-) (033 + 034 + 035)</t>
  </si>
  <si>
    <t>4210, 4220</t>
  </si>
  <si>
    <t>2.1. Bruto iznos</t>
  </si>
  <si>
    <t>2.2. Udio suosiguranja (-)</t>
  </si>
  <si>
    <t>2.3. Udio reosiguranja (-)</t>
  </si>
  <si>
    <t>VII Promjene ostalih tehničkih rezervacija, neto od reosiguranja (+/-) (037 + 040)</t>
  </si>
  <si>
    <t>1. Promjena matematičke rezerve osiguranja (+/-) (038 + 039)</t>
  </si>
  <si>
    <t>1.1. Bruto iznos (+/-)</t>
  </si>
  <si>
    <t>1.2. Udio reosiguranja (-)</t>
  </si>
  <si>
    <t>2. Promjene ostalih tehničkih rezervacija, neto od reosiguranja (+/-) (041 + 042 + 043)</t>
  </si>
  <si>
    <t>4230, 4240, 426</t>
  </si>
  <si>
    <t>4232, 4242</t>
  </si>
  <si>
    <t>4231, 4241</t>
  </si>
  <si>
    <t>VIII Promjena tehničkih rezervi životnih osiguranja kada ugovaratelj snosi rizik ulaganja, neto od reosiguranja (+/-) (045 + 046 + 047)</t>
  </si>
  <si>
    <t>1. Bruto iznos</t>
  </si>
  <si>
    <t>2. Udio suosiguranja (-)</t>
  </si>
  <si>
    <t>3. Udio reosiguranja (-)</t>
  </si>
  <si>
    <t>IX. Izdaci za povrat premije (bonusi i popusti), neto od reosiguranja (049 + 050)</t>
  </si>
  <si>
    <t>dio 483</t>
  </si>
  <si>
    <t>1. Ovisni o rezultatu</t>
  </si>
  <si>
    <t>2. Neovisni o rezultatu</t>
  </si>
  <si>
    <t>X. Poslovni rashodi (izdaci za obavljanje djelatnosti), neto (052 + 056)</t>
  </si>
  <si>
    <t>1. Troškovi pribave (053 + 054 + 055)</t>
  </si>
  <si>
    <t>4300 i 4301</t>
  </si>
  <si>
    <t>1.1. Provizija</t>
  </si>
  <si>
    <t>431, 432, 430 osim 4300 i 4301</t>
  </si>
  <si>
    <t>1.2. Ostali troškovi pribave</t>
  </si>
  <si>
    <t>1.3. Promjena razgraničenih troškova pribave (+/-)</t>
  </si>
  <si>
    <t>2. Troškovi uprave (administrativni troškovi) (057 + 058 + 059)</t>
  </si>
  <si>
    <t>2.1. Amortizacija</t>
  </si>
  <si>
    <t>grupa 47</t>
  </si>
  <si>
    <t>2.2. Plaće, porezi i doprinosi iz plaća i na plaće</t>
  </si>
  <si>
    <t>440, 441, 442, grupa 45</t>
  </si>
  <si>
    <t>2.3. Ostali troškovi uprave</t>
  </si>
  <si>
    <t>XI Troškovi ulaganja (061 + 062 + 063 + 064 + 065 + 066)</t>
  </si>
  <si>
    <t>1. Amortizacija građevinskih objekata koji ne služe društvu za obavljanje djelatnosti</t>
  </si>
  <si>
    <t>2. Kamate</t>
  </si>
  <si>
    <t>3. Usklađivanje vrijednosti (smanjenje) ulaganja</t>
  </si>
  <si>
    <t>465, 466</t>
  </si>
  <si>
    <t>4. Gubici ostvareni pri prodaji (realizaciji) ulaganja</t>
  </si>
  <si>
    <t>5. Neto negativne kursne razlike</t>
  </si>
  <si>
    <t>463, 464, 469</t>
  </si>
  <si>
    <t>6. Ostali troškovi ulaganja</t>
  </si>
  <si>
    <t>XII Ostali tehnički troškovi, neto od reosiguranja (068 + 069)</t>
  </si>
  <si>
    <t>1. Troškovi za preventivnu djelatnost</t>
  </si>
  <si>
    <t>480, 481, 482, 486, 489</t>
  </si>
  <si>
    <t>2. Ostali tehnički troškovi osiguranja</t>
  </si>
  <si>
    <t>467, 4581</t>
  </si>
  <si>
    <t>XIII Ostali troškovi, uključujući vrijednost usklađenja</t>
  </si>
  <si>
    <t>800/801</t>
  </si>
  <si>
    <t>XIV Dobit ili gubitak iz redovnog poslovanja prije poreza (+/-)                                                                                                                           (001 + 010 + 024 + 025 + 026 - 027 - 036 - 044 - 048 - 051 - 060 - 067 - 070)</t>
  </si>
  <si>
    <t>XV Porez na dobit ili gubitak (073 + 074)</t>
  </si>
  <si>
    <t>810, 811</t>
  </si>
  <si>
    <t>1. Tekući porezni trošak</t>
  </si>
  <si>
    <t>2. Odgođeni porezni trošak (prihod)</t>
  </si>
  <si>
    <t>820/821</t>
  </si>
  <si>
    <t>XVI Dobit ili gubitak obračunskog razdoblja poslije poreza (+/-) (071 - 072)</t>
  </si>
  <si>
    <t>7580/4580</t>
  </si>
  <si>
    <t>XVII Dobit ili gubitak od prekinutog poslovanja</t>
  </si>
  <si>
    <t>XVIII Neto dobit tekuće godine (075 + 076)</t>
  </si>
  <si>
    <t>XIX. Ostala sveobuhvatna dobit prije poreza (079 + 080 + 081 + 082 + 083 + 084)</t>
  </si>
  <si>
    <t>1. Promjena revalorizacijskih rezervi (MRS 16 i MRS 38)</t>
  </si>
  <si>
    <t>2. Aktuarski dobici/gubici</t>
  </si>
  <si>
    <t>3. Dobici ili gubici iz preračunavanja inozemnog poslovanja (MRS 21)</t>
  </si>
  <si>
    <t>4. Ponovno mjerenje finansijske imovine raspoložive za prodaju (MRS 39)</t>
  </si>
  <si>
    <t>5. Dobici ili gubici od zaštite novčanog toka (MRS 39, t.100)</t>
  </si>
  <si>
    <t>6. Udjeli u ostaloj sveobuhvatnoj dobiti pridruženih društava (MRS 1, t.82h)</t>
  </si>
  <si>
    <t>XX. Odgođeni porez na dobit (10%)</t>
  </si>
  <si>
    <t>XXI Ostala sveobuhvatna dobit poslije poreza (078 + 085)</t>
  </si>
  <si>
    <t>XXII Ukupna sveobuhvatna dobit tekuće godine (077 + 086)</t>
  </si>
  <si>
    <t>Dobit ili gubitak prema vlasništvu</t>
  </si>
  <si>
    <t>a) Vlasnicima matice</t>
  </si>
  <si>
    <t>b) Vlasnicima manjinskog interesa</t>
  </si>
  <si>
    <t>UKUPNO</t>
  </si>
  <si>
    <t>Ukupna sveobuhvatna dobit prema vlasništvu</t>
  </si>
  <si>
    <t>PRIJEDLOG RASPODJELE DOBITI</t>
  </si>
  <si>
    <t>I Dobit obračunskog razdoblja (pozicija XVI - ako je pozitivna) (097 + 098 + 099 + 100 + 101 + 102)</t>
  </si>
  <si>
    <t>1. Pokriće gubitka</t>
  </si>
  <si>
    <t>2. Zakonske rezerve</t>
  </si>
  <si>
    <t>831, 834</t>
  </si>
  <si>
    <t>3. Ostale rezerve</t>
  </si>
  <si>
    <t>4. Zadržana dobit</t>
  </si>
  <si>
    <t>832, 836</t>
  </si>
  <si>
    <t>5. Dio dobiti dioničarima, ulagačima, zaposlenima i dr.</t>
  </si>
  <si>
    <t>6. Dio dobiti osiguranicima (103 + 104)</t>
  </si>
  <si>
    <t>6.1. Osiguranici životnih osiguranja</t>
  </si>
  <si>
    <t>6.2. Osiguranici neživotnih osiguranja</t>
  </si>
  <si>
    <t>1. UKUPNI PRIHODI</t>
  </si>
  <si>
    <t>2. UKUPNI RASHODI</t>
  </si>
  <si>
    <t>IZVJEŠTAJ O TOKOVIMA GOTOVINE DRUŠTVA ZA OSIGURANJE</t>
  </si>
  <si>
    <t xml:space="preserve"> - DIREKTNA METODA - </t>
  </si>
  <si>
    <t>Pozicija</t>
  </si>
  <si>
    <t>Oznaka AOP-a</t>
  </si>
  <si>
    <t>Iznos</t>
  </si>
  <si>
    <t>Tekuća godina</t>
  </si>
  <si>
    <t>Prethodna godina</t>
  </si>
  <si>
    <t>A. TOKOVI GOTOVINE IZ POSLOVNIH AKTIVNOSTI</t>
  </si>
  <si>
    <t>I. Prilivi gotovine iz poslovnih aktivnosti (002 do 005)</t>
  </si>
  <si>
    <t>1. Prilivi od premije osiguranja, saosiguranja i primljeni avansi</t>
  </si>
  <si>
    <t>2. Prilivi od premije reosiguranja i retrocesija</t>
  </si>
  <si>
    <t>3. Prilivi od učešća u naknadi štete</t>
  </si>
  <si>
    <t>4. Ostali prilivi iz poslovnih aktivnosti</t>
  </si>
  <si>
    <t>II. Odlivi gotovine iz poslovnih aktivnosti (007 do 014)</t>
  </si>
  <si>
    <t>1. Odlivi po osnovu naknade šteta iz osiguranja i udjela u štetama iz saosiguranja i dati avansi</t>
  </si>
  <si>
    <t>2. Odlivi po osnovu naknade šteta i udjela iz reosiguranja i retrocesija</t>
  </si>
  <si>
    <t>3. Odlivi po osnovu premija saosiguranja, reosiguranja i retrocesija</t>
  </si>
  <si>
    <t>4. Odlivi po osnovu isplata bruto plaća i naknada i ostalih ličnih primanja zaposlenika</t>
  </si>
  <si>
    <t>5. Odlivi po osnovu troškova za provođenje djelatnosti osiguranja</t>
  </si>
  <si>
    <t>6. Odlivi po osnovu plaćenih kamata</t>
  </si>
  <si>
    <t>7. Odlivi po osnovu poreza na dobit</t>
  </si>
  <si>
    <t>8. Ostali odlivi iz poslovnih aktivnosti</t>
  </si>
  <si>
    <t>III. Neto priliv gotovine iz poslovnih aktivnosti (001-006)</t>
  </si>
  <si>
    <t>IV. Neto odliv gotovine iz poslovnih aktivnosti (006-001)</t>
  </si>
  <si>
    <t>B. TOKOVI GOTOVINE IZ ULAGAČKIH AKTIVNOSTI</t>
  </si>
  <si>
    <t>I. Prilivi gotovine iz ulagačkih aktivnosti (018 do 023)</t>
  </si>
  <si>
    <t>1. Prilivi po osnovu kratkoročnih finansijskih ulaganja</t>
  </si>
  <si>
    <t>2. Prilivi po osnovu prodaje dionica i udjela</t>
  </si>
  <si>
    <t>3. Prilivi po osnovu prodaje nematerijalne i materijalne imovine</t>
  </si>
  <si>
    <t>4. Prilivi po osnovu kamata</t>
  </si>
  <si>
    <t>5. Prilivi od dividendi i udjela</t>
  </si>
  <si>
    <t>6. Prilivi po osnovu ostalih dugoročnih finansijskih ulaganja</t>
  </si>
  <si>
    <t>II. Odlivi gotovine iz ulagačkih aktivnosti (025 do 028)</t>
  </si>
  <si>
    <t>1. Odlivi po osnovu kratkoročnih finansijskih ulaganja</t>
  </si>
  <si>
    <t>2. Odlivi po osnovu kupovine dionica i udjela</t>
  </si>
  <si>
    <t>3. Odlivi po osnovu kupovine nematerijalne i materijalne imovine</t>
  </si>
  <si>
    <t>4. Odlivi po osnovu ostalih dugoročnih finansijskih ulaganja</t>
  </si>
  <si>
    <t>III. Neto priliv gotovine iz ulagačkih aktivnosti (017-024)</t>
  </si>
  <si>
    <t>IV. Neto odliv gotovine iz ulagačkih aktivnosti (024-017)</t>
  </si>
  <si>
    <t>str. 1 od 2</t>
  </si>
  <si>
    <t>C. TOKOVI GOTOVINE IZ FINANSIJSKIH AKTIVNOSTI</t>
  </si>
  <si>
    <t>I. Priliv gotovine iz finansijskih aktivnosti (032 do 035)</t>
  </si>
  <si>
    <t>1. Prilivi po osnovu povećanja dioničkog kapitala</t>
  </si>
  <si>
    <t>2. Prilivi po osnovu dugoročnih kredita</t>
  </si>
  <si>
    <t>3. Prilivi po osnovu kratkoročnih kredita</t>
  </si>
  <si>
    <t>4. Prilivi po osnovu ostalih dugoročnih i kratkoročnih obaveza</t>
  </si>
  <si>
    <t>II. Odlivi gotovine iz finansijskih aktivnosti (037 do 042)</t>
  </si>
  <si>
    <t>1. Odlivi po osnovu otkupa vlastitih dionica i udjela</t>
  </si>
  <si>
    <t>2. Odlivi po osnovu dugoročnih kredita</t>
  </si>
  <si>
    <t>3. Odlivi po osnovu kratkoročnih kredita</t>
  </si>
  <si>
    <t>4. Odlivi po osnovu lizinga</t>
  </si>
  <si>
    <t>5. Odlivi po osnovu isplaćenih dividendi</t>
  </si>
  <si>
    <t>6. Odlivi po osnovu ostalih dugoročnih i kratkoročnih obaveza</t>
  </si>
  <si>
    <t>III. Neto priliv gotovine iz finansijskih aktivnosti (031-036)</t>
  </si>
  <si>
    <t>IV. Neto odliv gotovine iz finansijskih aktivnosti (036-031)</t>
  </si>
  <si>
    <t>D. UKUPNI PRILIVI GOTOVINE (001+017+031)</t>
  </si>
  <si>
    <t>E. UKUPNI ODLIVI GOTOVINE (006+024+036)</t>
  </si>
  <si>
    <t>F. NETO PRILIV GOTOVINE (045-046)</t>
  </si>
  <si>
    <t>G. NETO ODLIV GOTOVINE (046-045)</t>
  </si>
  <si>
    <t>H. GOTOVINA NA POČETKU IZVJEŠTAJNOG PERIODA</t>
  </si>
  <si>
    <t>I. POZITIVNE KURSNE RAZLIKE IZ OSNOVA PRERAČUNA GOTOVINE</t>
  </si>
  <si>
    <t>J. NEGATIVNE KURSNE RAZLIKE IZ OSNOVA PRERAČUNA GOTOVINE</t>
  </si>
  <si>
    <t>K. GOTOVINA NA KRAJU IZVJEŠTAJNOG PERIODA (049+047-048+050-051)</t>
  </si>
  <si>
    <t>str. 2 od 2</t>
  </si>
  <si>
    <t xml:space="preserve"> - INDIREKTNA METODA - </t>
  </si>
  <si>
    <t>1. Dobit prije poreza (gubitak)</t>
  </si>
  <si>
    <t>Usklađenja za:</t>
  </si>
  <si>
    <t>2. Amortizacija materijalnih sredstava</t>
  </si>
  <si>
    <t>3. Amortizacija nematerijalnih sredstava</t>
  </si>
  <si>
    <t>4. Umanjenje vrijednosti i gubici/dobici od svođenja na fer vrijednost</t>
  </si>
  <si>
    <t>5. Troškovi kamata</t>
  </si>
  <si>
    <t>6. Prihodi od kamata</t>
  </si>
  <si>
    <t>7. Udjeli u dobiti pridruženih društava</t>
  </si>
  <si>
    <t>8. Gubici/dobici od otuđenja materijalne imovine</t>
  </si>
  <si>
    <t>9. Ostala usklađenja</t>
  </si>
  <si>
    <t>I. UKUPNO (od 002 do 009)</t>
  </si>
  <si>
    <t>1. Smanjenje (povećanje) ulaganja raspoloživih za prodaju</t>
  </si>
  <si>
    <t>2. Smanjenje (povećanje) ulaganja koja se vrednuju po fer vrijednosti kroz račun dobiti i gubitka</t>
  </si>
  <si>
    <t>3. Smanjenje (povećanje) depozita, zajmova i potraživanja</t>
  </si>
  <si>
    <t>4. Smanjenje (povećanje) depozita kod preuzetog poslovanja osiguranja u reosiguranje</t>
  </si>
  <si>
    <t>5. Smanjenje (povećanje) ulaganja za račun i rizik vlasnika police životnog osiguranja</t>
  </si>
  <si>
    <t>6. Smanjenje (povećanje) udjela reosiguranja u tehničkim rezervama</t>
  </si>
  <si>
    <t>7. Smanjenje (povećanje) porezne imovine</t>
  </si>
  <si>
    <t>8. Smanjenje (povećanje) potraživanja</t>
  </si>
  <si>
    <t>9. Smanjenje (povećanje) ostale imovine</t>
  </si>
  <si>
    <t>10. Smanjenje (povećanje) plaćenih troškova budućeg razdoblja i nedospjela naplata prihoda</t>
  </si>
  <si>
    <t>11. Smanjenje (povećanje) tehničkih rezervi</t>
  </si>
  <si>
    <t>12. Smanjenje (povećanje) tehničkih rezervi životnog osiguranja kad ugovaratelj snosi rizik ulaganja</t>
  </si>
  <si>
    <t>13. Povećanje (smanjenje) poreznih obaveza</t>
  </si>
  <si>
    <t>14. Povećanje (smanjenje) depozita zadržanih iz posla predanog u reosiguranje</t>
  </si>
  <si>
    <t>15. Povećanje (smanjenje) finansijskih obaveza</t>
  </si>
  <si>
    <t>16. Povećanje (smanjenje) ostalih obaveza</t>
  </si>
  <si>
    <t>17. Povećanje (smanjenje) odgođenog plaćanja troškova i prihoda budućeg razdoblja</t>
  </si>
  <si>
    <t>18. Plaćeni porez na dobit</t>
  </si>
  <si>
    <t>II. UKUPNO (od 011 do 028 )</t>
  </si>
  <si>
    <t>III. Neto gotovinski tok iz poslovnih aktivnosti (001 + 010 + 029)</t>
  </si>
  <si>
    <t>I. Prilivi gotovine iz ulagačkih aktivnosti (od 032 do 038)</t>
  </si>
  <si>
    <t>1. Prilivi po osnovu prodaje materijalne imovine</t>
  </si>
  <si>
    <t>2. Prilivi po osnovu prodaje nematerijalne imovine</t>
  </si>
  <si>
    <t>3. Prilivi od prodaje materijalne imovine koja ne služi za neposredno obavljanje osigurateljne djelatnosti</t>
  </si>
  <si>
    <t>4. Prilivi od ulaganja koja se drže do dospjeća</t>
  </si>
  <si>
    <t>5. Prilivi od prodaje vrijednosnih papira i udjela</t>
  </si>
  <si>
    <t>6. Prilivi od dividendi i učešća u dobiti</t>
  </si>
  <si>
    <t>7. Prilivi od danih kratkoročnih i dugoročnih zajmova</t>
  </si>
  <si>
    <t>II. Odlivi gotovine iz ulagačkih aktivnosti (od 040 do 046)</t>
  </si>
  <si>
    <t>1. Odlivi za nabavku materijalne imovine</t>
  </si>
  <si>
    <t>2. Odlivi za nabavku nematerijalne imovine</t>
  </si>
  <si>
    <t>3. Odlivi za nabavku materijalne imovine koja ne služi za neposredno obavljanje osigurateljne djelatnosti</t>
  </si>
  <si>
    <t>4. Odlivi od ulaganja koja se drže do dospjeća</t>
  </si>
  <si>
    <t>5. Odlivi za ulaganja u vrijednosne papire i udjele</t>
  </si>
  <si>
    <t>6. Odlivi za dane kratkoročne i dugoročne zajmove</t>
  </si>
  <si>
    <t>7. Smanjenje (povećanje) ulaganja u povezana, pridružena društva i podružnice</t>
  </si>
  <si>
    <t>III. Neto priliv gotovine iz ulagačkih aktivnosti (031-039)</t>
  </si>
  <si>
    <t>IV. Neto odliv gotovine iz ulagačkih aktivnosti (039-031)</t>
  </si>
  <si>
    <t>I. Prilivi gotovine iz finansijskih aktivnosti (od 050 do 052)</t>
  </si>
  <si>
    <t>1. Prilivi od povećanja dioničkog kapitala</t>
  </si>
  <si>
    <t>2. Prilivi od uzetih kratkoročnih i dugoročnih zajmova</t>
  </si>
  <si>
    <t>3. Prilivi iz ostalih finansijskih aktivnosti</t>
  </si>
  <si>
    <t>II. Odlivi gotovine iz finansijskih aktivnosti (od 054 do 057)</t>
  </si>
  <si>
    <t>1. Odlivi za otplatu kratkoročnih i dugoročnih zajmova</t>
  </si>
  <si>
    <t>2. Odlivi po osnovu otkupa vlastitih dionica</t>
  </si>
  <si>
    <t>3. Odlivi za isplatu dividendi</t>
  </si>
  <si>
    <t>4. Odlivi iz ostalih finansijskih aktivnosti</t>
  </si>
  <si>
    <t>III. Neto priliv gotovine iz finansijskih aktivnosti (049-053)</t>
  </si>
  <si>
    <t>IV. Neto odliv gotovine iz finansijskih aktivnosti (053-049)</t>
  </si>
  <si>
    <t>D. UKUPNI PRILIVI GOTOVINE (030+047+058)</t>
  </si>
  <si>
    <t>E. UKUPNI ODLIVI GOTOVINE (030+048+059)</t>
  </si>
  <si>
    <t>F. NETO PRILIV GOTOVINE (060-061)</t>
  </si>
  <si>
    <t>G. NETO ODLIV GOTOVINE (061-060)</t>
  </si>
  <si>
    <t>K. GOTOVINA NA KRAJU OBRAČUNSKOG PERIODA (064+062-063+065-066)</t>
  </si>
  <si>
    <t>IZVJEŠTAJ O PROMJENAMA NA KAPITALU</t>
  </si>
  <si>
    <t>VRSTA PROMJENE NA KAPITALU</t>
  </si>
  <si>
    <t>Oznaka za AOP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</si>
  <si>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</si>
  <si>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</si>
  <si>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</si>
  <si>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</si>
  <si>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</si>
  <si>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Dionički kapital</t>
  </si>
  <si>
    <t>Dionička premija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</si>
  <si>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</si>
  <si>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</si>
  <si>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</si>
  <si>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</si>
  <si>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-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</si>
  <si>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</si>
  <si>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</si>
  <si>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</si>
  <si>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</si>
  <si>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</si>
  <si>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</si>
  <si>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</si>
  <si>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</si>
  <si>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</si>
  <si>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</si>
  <si>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</si>
  <si>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</si>
  <si>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</si>
  <si>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</si>
  <si>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</si>
  <si>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</si>
  <si>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</si>
  <si>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</si>
  <si>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</si>
  <si>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</si>
  <si>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</si>
  <si>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</si>
  <si>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Tabela A</t>
  </si>
  <si>
    <t>OPĆI PODACI</t>
  </si>
  <si>
    <t>Opis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</si>
  <si>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</si>
  <si>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</si>
  <si>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</si>
  <si>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</si>
  <si>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</si>
  <si>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</si>
  <si>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</si>
  <si>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</si>
  <si>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</si>
  <si>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</si>
  <si>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</si>
  <si>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</si>
  <si>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</si>
  <si>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</si>
  <si>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</si>
  <si>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</si>
  <si>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</si>
  <si>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</si>
  <si>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</si>
  <si>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</si>
  <si>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</si>
  <si>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</si>
  <si>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</si>
  <si>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</si>
  <si>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>5. PODACI O ODRŽANIM SKUPŠTINAMA EMITENTA U IZVJEŠTAJNOM PERIODU</t>
  </si>
  <si>
    <t xml:space="preserve">Datum i mjesto održavanja </t>
  </si>
  <si>
    <t>Dnevni red skupštine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</si>
  <si>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</si>
  <si>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</si>
  <si>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</si>
  <si>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</si>
  <si>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</si>
  <si>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</si>
  <si>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</si>
  <si>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Izvještaj sastavio/la:</t>
  </si>
  <si>
    <t>Tabela F</t>
  </si>
  <si>
    <t>Šifra djelatnosti</t>
  </si>
  <si>
    <t>Matični broj</t>
  </si>
  <si>
    <t>Tabela G</t>
  </si>
  <si>
    <t xml:space="preserve">Matični broj </t>
  </si>
  <si>
    <t>Pozicija na koju se odnosi komentar ili zabilješka</t>
  </si>
  <si>
    <t>Komentar ili zabilješka</t>
  </si>
  <si>
    <t>Obrazac OEI-OS</t>
  </si>
  <si>
    <t>Tabela B</t>
  </si>
  <si>
    <t>Iznos tekuće godine</t>
  </si>
  <si>
    <t>Iznos prethodne godine 
(početno stanje)</t>
  </si>
  <si>
    <t>Tabela C</t>
  </si>
  <si>
    <t>za period od _______ do _______ 20___. godine</t>
  </si>
  <si>
    <t>Tabela D</t>
  </si>
  <si>
    <t>Tabela E</t>
  </si>
  <si>
    <t>Zabilješke i komentari uprave neophodni za bolje i jasnije razumjevanje podataka prezentiranih u Tabelama A, B, C, D, E i F obrazca OEI-OS</t>
  </si>
  <si>
    <t>Dioničko društvo za osiguranje "Camelija" Bihać, DD za osiguranje "Camelija" Bihać</t>
  </si>
  <si>
    <t>77 000, Bihać, 5. Korpusa 3</t>
  </si>
  <si>
    <t>037224110, 037228436</t>
  </si>
  <si>
    <t>info@camelija-osiguranje.com</t>
  </si>
  <si>
    <t>https://camelija-osiguranje.com</t>
  </si>
  <si>
    <t>ostalo  osiguranje - neživotna  osiguranja-šifra :  65.12,  i šifra : 66.21-procjena rizika i štete,66.29-ostale pomoćne djelatnosti u siguranju i penzijskim fondovima</t>
  </si>
  <si>
    <t xml:space="preserve">'REMES''  d.o.o. Bihać, Revizija, računovodstvo,konsalting </t>
  </si>
  <si>
    <t>Amna Čavkić, Arnela Čavkić, Ramiza Hasanagić</t>
  </si>
  <si>
    <t>Hadžiabdić Ifeta, Muhamed Hodžić, Safeta Hrnjica</t>
  </si>
  <si>
    <t>Mensur Čavkić - direktor, Nermin Žutić - izvršni direktor, Lana Hadžić - izvršni direktor</t>
  </si>
  <si>
    <t>5.000 dionica , po cijeni 1.600 KM po dionici</t>
  </si>
  <si>
    <t>ČAVKIĆ IRFAN vlasnik sa 53,92%,DOO ''ČAVKIĆ''  Bihać,udio  32,00%;te HUT ''ADUNA'' d.d. Bihać udio 9,96 %.</t>
  </si>
  <si>
    <t>nema</t>
  </si>
  <si>
    <t>Mensur Čavkić</t>
  </si>
  <si>
    <t>Sead Abdagić</t>
  </si>
  <si>
    <t xml:space="preserve"> DD ZA OSIGURANJE ''CAMELIJA'' BIHAĆ</t>
  </si>
  <si>
    <t>Bihać, 5. Korpusa 3</t>
  </si>
  <si>
    <t>65.12</t>
  </si>
  <si>
    <t>4263232820000</t>
  </si>
  <si>
    <t>Od 01.01. do 31.12.
 prethodne godine</t>
  </si>
  <si>
    <t>Od 01.01. do 31.12.
tekuće godine</t>
  </si>
  <si>
    <t>1. Stanje na kraju perioda na dan 31.12.2022. godine</t>
  </si>
  <si>
    <t>4. Ponovo iskazano stanje na početku perioda 01.01.2023. godine (901+902+903)</t>
  </si>
  <si>
    <t>13. Stanje na kraju perioda na dan 31.12.2023. godine (904+907+908-909-910+911+912)</t>
  </si>
  <si>
    <t>16. Ponovo iskazano stanje na početku perioda 01.01.2024. godine (913+914+915)</t>
  </si>
  <si>
    <t>25. Stanje na kraju perioda na dan 31.12.2024. godine  (916+919+920-921-922+923+924)</t>
  </si>
  <si>
    <t>na dan 30.06.2025. godine</t>
  </si>
  <si>
    <t>za period od 01.01. do 30.06. 2025. godine</t>
  </si>
  <si>
    <t>za period od 01.01. do 30.06.2025. godine</t>
  </si>
  <si>
    <t>za period koji završava na dan 30.06.2025. godine</t>
  </si>
  <si>
    <t>za period od 01.01. do 30.06. 2026. godine</t>
  </si>
  <si>
    <t>izvještaji nisu revidirani</t>
  </si>
  <si>
    <t>23.04.2026.godine u Bihaću</t>
  </si>
  <si>
    <r>
      <rPr>
        <b/>
        <sz val="12"/>
        <rFont val="Cambria"/>
        <family val="1"/>
        <charset val="238"/>
      </rPr>
      <t>Skupština 23.04.2026. godine</t>
    </r>
    <r>
      <rPr>
        <sz val="12"/>
        <rFont val="Cambria"/>
        <family val="1"/>
      </rPr>
      <t xml:space="preserve">                                                                                                                                                                    1.      Izbor radnih tijela Skupštine                                                                                                                                                          2.      Usvajanje Zapisnika sa posljednje  sjednice Skupštine održane   26.09.2025.godine                                                                                                                   3.     Donošenje odluke o usvajanju godiš.izvještaja  o poslovanju  za 2025.god., koji  uključuje finansijske izvještaje i izvještaj eksternog  revizora, nadzornog odbora,  i odbora za reviziju                                                                                                4.      Donošenje odluke o rasporedu dobiti ostvarene po godišnjem obračunu za 2025.godinu                                                                                                                5.      Donošenje odluke o  usvajanju godišnjeg  izvještaja internog revizora za 2025.godinu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mbria"/>
        <family val="1"/>
        <charset val="238"/>
      </rPr>
      <t/>
    </r>
  </si>
  <si>
    <r>
      <rPr>
        <b/>
        <sz val="12"/>
        <rFont val="Cambria"/>
        <family val="1"/>
        <charset val="238"/>
      </rPr>
      <t>Skupština 23.04.2026. godine</t>
    </r>
    <r>
      <rPr>
        <sz val="12"/>
        <rFont val="Cambria"/>
        <family val="1"/>
      </rPr>
      <t xml:space="preserve">                                                                                                                                                                   1. Odluka o usvajanju godišnjeg izvještaja DD za osiguranje ''CAMELIJA '' za  2025.godinu                                                                                                                    2. Odluka o rasporedu dobiti ostvarene po godišnjem obračunu za 2025.godinu                                                                                                                                 3. Odluka o usvajanju  godišnjeg  izvještaja interne revizije za 2025.godinu                                                                                                                                    </t>
    </r>
    <r>
      <rPr>
        <sz val="12"/>
        <rFont val="Cambria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</si>
  <si>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Ostvaren neto gubitak u poslovanju za I-VI 2026.godinu  iznosi -1.981.805 KM.  Rashodi društva su veći za 17% a prihodi su veći za 4% u odnosu na isti prethodni obračunski period.</t>
  </si>
  <si>
    <t>Bihać, 31.07.2026g.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</si>
</sst>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\-??_-;_-@_-"/>
    <numFmt numFmtId="165" formatCode="_(* #,##0.00_);_(* \(#,##0.00\);_(* \-??_);_(@_)"/>
    <numFmt numFmtId="166" formatCode="dd/mm/yyyy"/>
    <numFmt numFmtId="167" formatCode="d/m/yyyy/"/>
    <numFmt numFmtId="168" formatCode="0.0000"/>
    <numFmt numFmtId="169" formatCode="yyyy"/>
    <numFmt numFmtId="170" formatCode="0.00000000000000000"/>
  </numFmts>
  <fonts count="15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4"/>
      <name val="Cambria"/>
      <family val="1"/>
    </font>
    <font>
      <sz val="24"/>
      <name val="Cambria"/>
      <family val="1"/>
    </font>
    <font>
      <sz val="24"/>
      <color rgb="FF000000"/>
      <name val="Cambria"/>
      <family val="1"/>
    </font>
    <font>
      <sz val="26"/>
      <name val="Arial Narrow"/>
      <family val="2"/>
    </font>
    <font>
      <sz val="26"/>
      <color rgb="FF000000"/>
      <name val="Calibri"/>
      <family val="2"/>
    </font>
    <font>
      <sz val="24"/>
      <color theme="1" tint="0.249977111117893"/>
      <name val="Cambria"/>
      <family val="1"/>
    </font>
    <font>
      <sz val="24"/>
      <name val="Arial Narrow"/>
      <family val="2"/>
    </font>
    <font>
      <b/>
      <sz val="28"/>
      <name val="Cambria"/>
      <family val="1"/>
    </font>
    <font>
      <sz val="27"/>
      <name val="Cambria"/>
      <family val="1"/>
    </font>
    <font>
      <sz val="16"/>
      <name val="Arial Narrow"/>
      <family val="2"/>
    </font>
    <font>
      <b/>
      <sz val="23"/>
      <color theme="1" tint="0.499984740745262"/>
      <name val="Cambria"/>
      <family val="1"/>
    </font>
    <font>
      <sz val="16"/>
      <name val="Cambria"/>
      <family val="1"/>
    </font>
    <font>
      <sz val="20"/>
      <color rgb="FF808080"/>
      <name val="Cambria"/>
      <family val="1"/>
    </font>
    <font>
      <sz val="20"/>
      <name val="Arial Narrow"/>
      <family val="2"/>
    </font>
    <font>
      <b/>
      <sz val="20"/>
      <name val="Arial Narrow"/>
      <family val="2"/>
    </font>
    <font>
      <sz val="18"/>
      <name val="Arial Narrow"/>
      <family val="2"/>
    </font>
    <font>
      <b/>
      <sz val="20"/>
      <name val="Cambria"/>
      <family val="1"/>
    </font>
    <font>
      <b/>
      <sz val="24"/>
      <name val="Arial Narrow"/>
      <family val="2"/>
    </font>
    <font>
      <sz val="12"/>
      <color rgb="FF808080"/>
      <name val="Cambria"/>
      <family val="1"/>
    </font>
    <font>
      <sz val="20"/>
      <name val="Cambria"/>
      <family val="1"/>
    </font>
    <font>
      <sz val="26"/>
      <name val="Cambria"/>
      <family val="1"/>
    </font>
    <font>
      <sz val="18"/>
      <color rgb="FF808080"/>
      <name val="Cambria"/>
      <family val="1"/>
    </font>
    <font>
      <sz val="18"/>
      <name val="Cambria"/>
      <family val="1"/>
    </font>
    <font>
      <sz val="23"/>
      <name val="Cambria"/>
      <family val="1"/>
    </font>
    <font>
      <sz val="23"/>
      <name val="Arial Narrow"/>
      <family val="2"/>
    </font>
    <font>
      <sz val="44"/>
      <name val="Bar-Code 39"/>
      <family val="3"/>
    </font>
    <font>
      <sz val="24"/>
      <color theme="1" tint="0.249977111117893"/>
      <name val="Calibri"/>
      <family val="2"/>
    </font>
    <font>
      <b/>
      <sz val="24"/>
      <color theme="1" tint="0.249977111117893"/>
      <name val="Cambria"/>
      <family val="1"/>
    </font>
    <font>
      <sz val="24"/>
      <color theme="1" tint="0.249977111117893"/>
      <name val="Arial Narrow"/>
      <family val="2"/>
    </font>
    <font>
      <sz val="24"/>
      <color theme="1" tint="0.249977111117893"/>
      <name val="Bar-Code 39"/>
      <family val="2"/>
    </font>
    <font>
      <b/>
      <sz val="24"/>
      <color theme="1" tint="0.249977111117893"/>
      <name val="Arial Narrow"/>
      <family val="2"/>
    </font>
    <font>
      <sz val="32"/>
      <color rgb="FFFFFFFF"/>
      <name val="Cambria"/>
      <family val="1"/>
    </font>
    <font>
      <sz val="24"/>
      <color theme="1" tint="0.249977111117893"/>
      <name val="Arial"/>
      <family val="2"/>
    </font>
    <font>
      <b/>
      <sz val="23"/>
      <name val="Cambria"/>
      <family val="1"/>
    </font>
    <font>
      <sz val="11"/>
      <color rgb="FF000000"/>
      <name val="Arial"/>
      <family val="2"/>
    </font>
    <font>
      <sz val="22"/>
      <name val="Arial Narrow"/>
      <family val="2"/>
    </font>
    <font>
      <sz val="24"/>
      <color theme="0" tint="-0.34998626667073579"/>
      <name val="Cambria"/>
      <family val="1"/>
    </font>
    <font>
      <b/>
      <sz val="24"/>
      <color theme="0" tint="-0.34998626667073579"/>
      <name val="Cambria"/>
      <family val="1"/>
    </font>
    <font>
      <sz val="26"/>
      <color theme="0" tint="-0.34998626667073579"/>
      <name val="Arial Narrow"/>
      <family val="2"/>
    </font>
    <font>
      <sz val="32"/>
      <color rgb="FFFFFFFF"/>
      <name val="Bar-Code 39"/>
      <family val="2"/>
    </font>
    <font>
      <sz val="12"/>
      <color rgb="FF808080"/>
      <name val="Arial Narrow"/>
      <family val="2"/>
    </font>
    <font>
      <sz val="26"/>
      <name val="Bar-Code 39"/>
      <family val="2"/>
    </font>
    <font>
      <sz val="18"/>
      <color rgb="FF808080"/>
      <name val="Arial Narrow"/>
      <family val="2"/>
    </font>
    <font>
      <sz val="16"/>
      <color rgb="FF808080"/>
      <name val="Arial"/>
      <family val="2"/>
    </font>
    <font>
      <b/>
      <sz val="23"/>
      <color rgb="FF808080"/>
      <name val="Cambria"/>
      <family val="1"/>
    </font>
    <font>
      <b/>
      <sz val="19"/>
      <color rgb="FF808080"/>
      <name val="Cambria"/>
      <family val="1"/>
    </font>
    <font>
      <sz val="21"/>
      <name val="Arial Narrow"/>
      <family val="2"/>
    </font>
    <font>
      <b/>
      <sz val="21"/>
      <name val="Arial Narrow"/>
      <family val="2"/>
    </font>
    <font>
      <b/>
      <sz val="23"/>
      <name val="Arial Narrow"/>
      <family val="2"/>
    </font>
    <font>
      <b/>
      <sz val="18"/>
      <name val="Cambria"/>
      <family val="1"/>
    </font>
    <font>
      <sz val="40"/>
      <name val="Bar-Code 39"/>
      <family val="3"/>
    </font>
    <font>
      <sz val="11"/>
      <color theme="1" tint="0.249977111117893"/>
      <name val="Calibri"/>
      <family val="2"/>
    </font>
    <font>
      <sz val="16"/>
      <color theme="1" tint="0.249977111117893"/>
      <name val="Arial Narrow"/>
      <family val="2"/>
    </font>
    <font>
      <sz val="12"/>
      <color theme="1" tint="0.249977111117893"/>
      <name val="Arial Narrow"/>
      <family val="2"/>
    </font>
    <font>
      <sz val="20"/>
      <color theme="1" tint="0.249977111117893"/>
      <name val="Arial Narrow"/>
      <family val="2"/>
    </font>
    <font>
      <sz val="26"/>
      <color theme="1" tint="0.249977111117893"/>
      <name val="Bar-Code 39"/>
      <family val="2"/>
    </font>
    <font>
      <sz val="18"/>
      <color theme="1" tint="0.249977111117893"/>
      <name val="Arial Narrow"/>
      <family val="2"/>
    </font>
    <font>
      <sz val="23"/>
      <color theme="1" tint="0.249977111117893"/>
      <name val="Arial Narrow"/>
      <family val="2"/>
    </font>
    <font>
      <b/>
      <sz val="23"/>
      <color theme="1" tint="0.249977111117893"/>
      <name val="Arial Narrow"/>
      <family val="2"/>
    </font>
    <font>
      <sz val="23"/>
      <color theme="1" tint="0.249977111117893"/>
      <name val="Cambria"/>
      <family val="1"/>
    </font>
    <font>
      <sz val="18"/>
      <color rgb="FF808080"/>
      <name val="Arial"/>
      <family val="2"/>
    </font>
    <font>
      <sz val="20"/>
      <color rgb="FFFFFFFF"/>
      <name val="Arial Narrow"/>
      <family val="2"/>
    </font>
    <font>
      <sz val="16"/>
      <color rgb="FFFFFFFF"/>
      <name val="Arial Narrow"/>
      <family val="2"/>
    </font>
    <font>
      <sz val="12"/>
      <color rgb="FFFFFFFF"/>
      <name val="Arial Narrow"/>
      <family val="2"/>
    </font>
    <font>
      <sz val="26"/>
      <color rgb="FFFFFFFF"/>
      <name val="Bar-Code 39"/>
      <family val="2"/>
    </font>
    <font>
      <sz val="18"/>
      <color rgb="FFFFFFFF"/>
      <name val="Arial Narrow"/>
      <family val="2"/>
    </font>
    <font>
      <sz val="23"/>
      <color rgb="FFFFFFFF"/>
      <name val="Arial Narrow"/>
      <family val="2"/>
    </font>
    <font>
      <b/>
      <sz val="24"/>
      <color rgb="FF000000"/>
      <name val="Calibri"/>
      <family val="2"/>
    </font>
    <font>
      <b/>
      <sz val="24"/>
      <color rgb="FF808080"/>
      <name val="Cambria"/>
      <family val="1"/>
    </font>
    <font>
      <sz val="24"/>
      <color rgb="FF808080"/>
      <name val="Cambria"/>
      <family val="1"/>
    </font>
    <font>
      <b/>
      <sz val="25"/>
      <name val="Cambria"/>
      <family val="1"/>
    </font>
    <font>
      <sz val="12"/>
      <color rgb="FFFFFFFF"/>
      <name val="Cambria"/>
      <family val="1"/>
    </font>
    <font>
      <sz val="20"/>
      <color rgb="FFFFFFFF"/>
      <name val="Cambria"/>
      <family val="1"/>
    </font>
    <font>
      <sz val="26"/>
      <color rgb="FFFFFFFF"/>
      <name val="Cambria"/>
      <family val="1"/>
    </font>
    <font>
      <sz val="18"/>
      <color rgb="FFFFFFFF"/>
      <name val="Cambria"/>
      <family val="1"/>
    </font>
    <font>
      <sz val="23"/>
      <color rgb="FFFFFFFF"/>
      <name val="Cambria"/>
      <family val="1"/>
    </font>
    <font>
      <sz val="24"/>
      <color rgb="FF000000"/>
      <name val="Calibri"/>
      <family val="2"/>
    </font>
    <font>
      <sz val="18"/>
      <color rgb="FF000000"/>
      <name val="Cambria"/>
      <family val="1"/>
    </font>
    <font>
      <sz val="39"/>
      <name val="Bar-Code 39"/>
      <family val="2"/>
    </font>
    <font>
      <sz val="18"/>
      <color theme="1" tint="0.249977111117893"/>
      <name val="Cambria"/>
      <family val="1"/>
    </font>
    <font>
      <sz val="15"/>
      <name val="Cambria"/>
      <family val="1"/>
    </font>
    <font>
      <sz val="15"/>
      <name val="Arial Narrow"/>
      <family val="2"/>
    </font>
    <font>
      <b/>
      <sz val="19"/>
      <name val="Arial Narrow"/>
      <family val="2"/>
    </font>
    <font>
      <sz val="22"/>
      <name val="Cambria"/>
      <family val="1"/>
    </font>
    <font>
      <sz val="16"/>
      <color rgb="FF808080"/>
      <name val="Cambria"/>
      <family val="1"/>
    </font>
    <font>
      <sz val="19"/>
      <name val="Arial Narrow"/>
      <family val="2"/>
    </font>
    <font>
      <b/>
      <sz val="16"/>
      <name val="Cambria"/>
      <family val="1"/>
    </font>
    <font>
      <b/>
      <sz val="16"/>
      <name val="Arial Narrow"/>
      <family val="2"/>
    </font>
    <font>
      <sz val="19"/>
      <name val="Cambria"/>
      <family val="1"/>
    </font>
    <font>
      <b/>
      <sz val="19"/>
      <name val="Cambria"/>
      <family val="1"/>
    </font>
    <font>
      <b/>
      <sz val="18"/>
      <color theme="1" tint="0.249977111117893"/>
      <name val="Cambria"/>
      <family val="1"/>
    </font>
    <font>
      <sz val="18"/>
      <color theme="0" tint="-0.34998626667073579"/>
      <name val="Cambria"/>
      <family val="1"/>
    </font>
    <font>
      <sz val="25"/>
      <color rgb="FF000000"/>
      <name val="Calibri"/>
      <family val="2"/>
    </font>
    <font>
      <sz val="37"/>
      <name val="Bar-Code 39"/>
      <family val="2"/>
    </font>
    <font>
      <sz val="14"/>
      <color rgb="FFFF0000"/>
      <name val="Calibri"/>
      <family val="2"/>
    </font>
    <font>
      <b/>
      <sz val="22"/>
      <color theme="1" tint="0.499984740745262"/>
      <name val="Cambria"/>
      <family val="1"/>
    </font>
    <font>
      <b/>
      <sz val="14"/>
      <color rgb="FFFF0000"/>
      <name val="Calibri"/>
      <family val="2"/>
    </font>
    <font>
      <b/>
      <sz val="19"/>
      <color rgb="FFFF0000"/>
      <name val="Calibri"/>
      <family val="2"/>
    </font>
    <font>
      <sz val="11"/>
      <color rgb="FF000000"/>
      <name val="Cambria"/>
      <family val="1"/>
    </font>
    <font>
      <sz val="25"/>
      <color rgb="FF000000"/>
      <name val="Cambria"/>
      <family val="1"/>
    </font>
    <font>
      <sz val="26"/>
      <color rgb="FFFF0000"/>
      <name val="Cambria"/>
      <family val="1"/>
    </font>
    <font>
      <b/>
      <sz val="26"/>
      <name val="Cambria"/>
      <family val="1"/>
    </font>
    <font>
      <sz val="26"/>
      <color theme="1" tint="0.249977111117893"/>
      <name val="Cambria"/>
      <family val="1"/>
    </font>
    <font>
      <b/>
      <sz val="26"/>
      <color theme="1" tint="0.249977111117893"/>
      <name val="Cambria"/>
      <family val="1"/>
    </font>
    <font>
      <sz val="26"/>
      <color rgb="FF808080"/>
      <name val="Cambria"/>
      <family val="1"/>
    </font>
    <font>
      <sz val="36"/>
      <name val="Bar-Code 39"/>
      <family val="3"/>
    </font>
    <font>
      <sz val="16"/>
      <color rgb="FFFF0000"/>
      <name val="Cambria"/>
      <family val="1"/>
    </font>
    <font>
      <sz val="21"/>
      <color rgb="FFFF0000"/>
      <name val="Cambria"/>
      <family val="1"/>
    </font>
    <font>
      <b/>
      <sz val="21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b/>
      <sz val="14"/>
      <name val="Cambria"/>
      <family val="1"/>
    </font>
    <font>
      <sz val="11"/>
      <color rgb="FFFF0000"/>
      <name val="Cambria"/>
      <family val="1"/>
    </font>
    <font>
      <b/>
      <sz val="12"/>
      <name val="Cambria"/>
      <family val="1"/>
      <charset val="238"/>
    </font>
    <font>
      <b/>
      <sz val="15"/>
      <name val="Cambria"/>
      <family val="1"/>
    </font>
    <font>
      <sz val="11"/>
      <color theme="1"/>
      <name val="Aptos Narrow"/>
      <family val="2"/>
      <scheme val="minor"/>
    </font>
    <font>
      <b/>
      <sz val="11"/>
      <color theme="1" tint="0.249977111117893"/>
      <name val="Cambria"/>
      <family val="1"/>
      <charset val="238"/>
    </font>
    <font>
      <sz val="22"/>
      <name val="Bar-Code 39"/>
      <family val="3"/>
    </font>
    <font>
      <sz val="12"/>
      <name val="Cambria"/>
      <family val="1"/>
      <charset val="238"/>
    </font>
    <font>
      <sz val="11"/>
      <name val="Cambria"/>
      <family val="1"/>
    </font>
    <font>
      <sz val="12"/>
      <color theme="1" tint="0.249977111117893"/>
      <name val="Cambria"/>
      <family val="1"/>
    </font>
    <font>
      <sz val="14"/>
      <name val="Cambria"/>
      <family val="1"/>
    </font>
    <font>
      <sz val="12"/>
      <name val="Cambria"/>
      <family val="1"/>
    </font>
    <font>
      <sz val="12"/>
      <color rgb="FFFF0000"/>
      <name val="Cambria"/>
      <family val="1"/>
    </font>
    <font>
      <b/>
      <sz val="13"/>
      <name val="Cambria"/>
      <family val="1"/>
    </font>
    <font>
      <b/>
      <sz val="12"/>
      <color theme="1" tint="0.499984740745262"/>
      <name val="Cambria"/>
      <family val="1"/>
    </font>
    <font>
      <b/>
      <sz val="14"/>
      <color theme="1"/>
      <name val="Cambria"/>
      <family val="1"/>
    </font>
    <font>
      <b/>
      <sz val="12"/>
      <name val="Cambria"/>
      <family val="1"/>
    </font>
    <font>
      <sz val="10"/>
      <color theme="0" tint="-0.499984740745262"/>
      <name val="Cambria"/>
      <family val="1"/>
    </font>
    <font>
      <b/>
      <sz val="14"/>
      <color theme="1" tint="0.249977111117893"/>
      <name val="Cambria"/>
      <family val="1"/>
    </font>
    <font>
      <sz val="14"/>
      <color theme="0" tint="-0.499984740745262"/>
      <name val="Cambria"/>
      <family val="1"/>
    </font>
    <font>
      <sz val="14"/>
      <color theme="1" tint="0.249977111117893"/>
      <name val="Cambria"/>
      <family val="1"/>
    </font>
    <font>
      <sz val="9"/>
      <color theme="0" tint="-0.499984740745262"/>
      <name val="Cambria"/>
      <family val="1"/>
    </font>
    <font>
      <sz val="11"/>
      <color theme="0" tint="-0.499984740745262"/>
      <name val="Cambria"/>
      <family val="1"/>
    </font>
    <font>
      <b/>
      <sz val="18"/>
      <name val="Cambria"/>
      <family val="1"/>
      <charset val="238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1"/>
      <name val="Cambria"/>
      <family val="1"/>
      <charset val="238"/>
    </font>
    <font>
      <sz val="10"/>
      <color theme="1" tint="0.249977111117893"/>
      <name val="Cambria"/>
      <family val="1"/>
    </font>
    <font>
      <sz val="11"/>
      <color theme="1" tint="0.249977111117893"/>
      <name val="Cambria"/>
      <family val="1"/>
    </font>
    <font>
      <b/>
      <sz val="12"/>
      <color theme="1"/>
      <name val="Cambria"/>
      <family val="1"/>
    </font>
    <font>
      <b/>
      <sz val="10"/>
      <name val="Cambria"/>
      <family val="1"/>
      <charset val="238"/>
    </font>
    <font>
      <b/>
      <sz val="24"/>
      <name val="Cambria"/>
      <family val="1"/>
      <charset val="238"/>
    </font>
    <font>
      <b/>
      <sz val="18"/>
      <color rgb="FF000000"/>
      <name val="Cambria"/>
      <family val="1"/>
      <charset val="238"/>
    </font>
    <font>
      <b/>
      <sz val="18"/>
      <color theme="1" tint="0.249977111117893"/>
      <name val="Cambria"/>
      <family val="1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/>
    <xf numFmtId="165" fontId="1" fillId="0" borderId="0"/>
    <xf numFmtId="0" fontId="1" fillId="0" borderId="0"/>
    <xf numFmtId="164" fontId="1" fillId="0" borderId="0"/>
    <xf numFmtId="0" fontId="1" fillId="0" borderId="0"/>
    <xf numFmtId="164" fontId="1" fillId="0" borderId="0"/>
    <xf numFmtId="0" fontId="117" fillId="0" borderId="0"/>
    <xf numFmtId="0" fontId="150" fillId="0" borderId="0" applyNumberFormat="0" applyFill="0" applyBorder="0" applyAlignment="0" applyProtection="0"/>
  </cellStyleXfs>
  <cellXfs count="500">
    <xf numFmtId="0" fontId="0" fillId="0" borderId="0" xfId="0"/>
    <xf numFmtId="0" fontId="2" fillId="0" borderId="0" xfId="1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right" vertical="top"/>
    </xf>
    <xf numFmtId="0" fontId="2" fillId="0" borderId="0" xfId="1" applyNumberFormat="1" applyFont="1" applyAlignment="1">
      <alignment wrapText="1"/>
    </xf>
    <xf numFmtId="0" fontId="8" fillId="0" borderId="0" xfId="0" applyFont="1"/>
    <xf numFmtId="0" fontId="3" fillId="0" borderId="0" xfId="0" applyFont="1" applyAlignment="1">
      <alignment wrapText="1"/>
    </xf>
    <xf numFmtId="165" fontId="2" fillId="0" borderId="0" xfId="1" applyNumberFormat="1" applyFont="1" applyAlignment="1">
      <alignment horizontal="left"/>
    </xf>
    <xf numFmtId="0" fontId="11" fillId="0" borderId="0" xfId="0" applyFont="1"/>
    <xf numFmtId="166" fontId="12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8" fillId="0" borderId="0" xfId="2" applyNumberFormat="1" applyFont="1" applyAlignment="1">
      <alignment horizontal="right" vertical="center"/>
    </xf>
    <xf numFmtId="0" fontId="20" fillId="0" borderId="0" xfId="0" applyFont="1" applyAlignment="1">
      <alignment horizontal="center" vertical="center" textRotation="90" wrapText="1"/>
    </xf>
    <xf numFmtId="0" fontId="21" fillId="0" borderId="0" xfId="0" applyFont="1"/>
    <xf numFmtId="0" fontId="22" fillId="0" borderId="0" xfId="0" applyFont="1" applyAlignment="1">
      <alignment horizontal="left" vertical="center"/>
    </xf>
    <xf numFmtId="1" fontId="23" fillId="0" borderId="0" xfId="0" applyNumberFormat="1" applyFont="1" applyAlignment="1">
      <alignment horizontal="left" vertical="center" wrapText="1"/>
    </xf>
    <xf numFmtId="1" fontId="24" fillId="0" borderId="0" xfId="0" applyNumberFormat="1" applyFont="1" applyAlignment="1">
      <alignment horizontal="left" vertical="center" wrapText="1"/>
    </xf>
    <xf numFmtId="3" fontId="25" fillId="0" borderId="0" xfId="2" applyNumberFormat="1" applyFont="1" applyAlignment="1">
      <alignment horizontal="right" vertical="center"/>
    </xf>
    <xf numFmtId="3" fontId="26" fillId="0" borderId="0" xfId="2" applyNumberFormat="1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center" vertical="center" textRotation="90" wrapText="1"/>
    </xf>
    <xf numFmtId="0" fontId="30" fillId="0" borderId="0" xfId="0" applyFont="1"/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1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30" fillId="0" borderId="0" xfId="2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/>
    </xf>
    <xf numFmtId="49" fontId="1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3" fontId="15" fillId="0" borderId="0" xfId="2" applyNumberFormat="1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7" fillId="0" borderId="0" xfId="0" applyFont="1" applyAlignment="1">
      <alignment horizontal="center" textRotation="90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3" fontId="7" fillId="0" borderId="0" xfId="2" applyNumberFormat="1" applyFont="1" applyAlignment="1">
      <alignment horizontal="right"/>
    </xf>
    <xf numFmtId="3" fontId="34" fillId="0" borderId="0" xfId="1" applyNumberFormat="1" applyFont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3" fontId="15" fillId="0" borderId="1" xfId="2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indent="1"/>
    </xf>
    <xf numFmtId="0" fontId="3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3" fontId="7" fillId="0" borderId="0" xfId="2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7" fontId="2" fillId="0" borderId="0" xfId="0" applyNumberFormat="1" applyFont="1" applyAlignment="1">
      <alignment horizontal="left"/>
    </xf>
    <xf numFmtId="0" fontId="3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9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0" fillId="0" borderId="0" xfId="0" applyFont="1"/>
    <xf numFmtId="0" fontId="4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 textRotation="90" wrapText="1"/>
    </xf>
    <xf numFmtId="0" fontId="43" fillId="0" borderId="0" xfId="0" applyFont="1" applyAlignment="1">
      <alignment horizontal="left" vertical="center"/>
    </xf>
    <xf numFmtId="1" fontId="44" fillId="0" borderId="0" xfId="0" applyNumberFormat="1" applyFont="1" applyAlignment="1">
      <alignment horizontal="left" vertical="center" wrapText="1"/>
    </xf>
    <xf numFmtId="0" fontId="4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3" fontId="44" fillId="0" borderId="0" xfId="2" applyNumberFormat="1" applyFont="1" applyAlignment="1">
      <alignment horizontal="right" vertic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166" fontId="46" fillId="0" borderId="1" xfId="0" applyNumberFormat="1" applyFont="1" applyBorder="1" applyAlignment="1">
      <alignment horizontal="left" vertical="center"/>
    </xf>
    <xf numFmtId="166" fontId="47" fillId="0" borderId="1" xfId="0" applyNumberFormat="1" applyFont="1" applyBorder="1" applyAlignment="1">
      <alignment horizontal="left"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26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20" fillId="0" borderId="0" xfId="0" applyFont="1" applyAlignment="1">
      <alignment horizontal="center" textRotation="90" wrapText="1"/>
    </xf>
    <xf numFmtId="0" fontId="22" fillId="0" borderId="0" xfId="0" applyFont="1" applyAlignment="1">
      <alignment horizontal="left"/>
    </xf>
    <xf numFmtId="1" fontId="23" fillId="0" borderId="0" xfId="0" applyNumberFormat="1" applyFont="1" applyAlignment="1">
      <alignment horizontal="left" wrapText="1"/>
    </xf>
    <xf numFmtId="1" fontId="24" fillId="0" borderId="0" xfId="0" applyNumberFormat="1" applyFont="1" applyAlignment="1">
      <alignment horizontal="left" wrapText="1"/>
    </xf>
    <xf numFmtId="3" fontId="25" fillId="0" borderId="0" xfId="2" applyNumberFormat="1" applyFont="1" applyAlignment="1">
      <alignment horizontal="right"/>
    </xf>
    <xf numFmtId="3" fontId="26" fillId="0" borderId="0" xfId="2" applyNumberFormat="1" applyFont="1" applyAlignment="1">
      <alignment horizontal="right"/>
    </xf>
    <xf numFmtId="0" fontId="52" fillId="0" borderId="0" xfId="0" applyFont="1" applyAlignment="1">
      <alignment horizontal="right"/>
    </xf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horizontal="center" vertical="center" textRotation="90" wrapText="1"/>
    </xf>
    <xf numFmtId="0" fontId="56" fillId="0" borderId="0" xfId="0" applyFont="1"/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 indent="1"/>
    </xf>
    <xf numFmtId="0" fontId="59" fillId="0" borderId="0" xfId="0" applyFont="1" applyAlignment="1">
      <alignment horizontal="left" vertical="center" indent="1"/>
    </xf>
    <xf numFmtId="0" fontId="56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3" fontId="59" fillId="0" borderId="0" xfId="2" applyNumberFormat="1" applyFont="1" applyAlignment="1">
      <alignment horizontal="right" vertical="center"/>
    </xf>
    <xf numFmtId="3" fontId="61" fillId="0" borderId="0" xfId="1" applyNumberFormat="1" applyFont="1" applyAlignment="1">
      <alignment horizontal="right" vertical="center"/>
    </xf>
    <xf numFmtId="0" fontId="62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63" fillId="0" borderId="0" xfId="0" applyFont="1"/>
    <xf numFmtId="0" fontId="64" fillId="0" borderId="0" xfId="0" applyFont="1" applyAlignment="1">
      <alignment horizontal="right"/>
    </xf>
    <xf numFmtId="0" fontId="65" fillId="0" borderId="0" xfId="0" applyFont="1" applyAlignment="1">
      <alignment horizontal="center" vertical="center" textRotation="90" wrapText="1"/>
    </xf>
    <xf numFmtId="0" fontId="66" fillId="0" borderId="0" xfId="0" applyFont="1" applyAlignment="1">
      <alignment horizontal="left" vertical="center"/>
    </xf>
    <xf numFmtId="1" fontId="67" fillId="0" borderId="0" xfId="0" applyNumberFormat="1" applyFont="1" applyAlignment="1">
      <alignment horizontal="left" vertical="center" wrapText="1"/>
    </xf>
    <xf numFmtId="3" fontId="68" fillId="0" borderId="0" xfId="2" applyNumberFormat="1" applyFont="1" applyAlignment="1">
      <alignment horizontal="right" vertical="center"/>
    </xf>
    <xf numFmtId="0" fontId="69" fillId="0" borderId="0" xfId="0" applyFont="1"/>
    <xf numFmtId="0" fontId="19" fillId="0" borderId="0" xfId="0" applyFont="1"/>
    <xf numFmtId="0" fontId="70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3" fontId="2" fillId="0" borderId="0" xfId="2" applyNumberFormat="1" applyFont="1" applyAlignment="1">
      <alignment horizontal="right" vertical="center"/>
    </xf>
    <xf numFmtId="3" fontId="3" fillId="0" borderId="0" xfId="2" applyNumberFormat="1" applyFont="1" applyAlignment="1">
      <alignment horizontal="right" vertical="center"/>
    </xf>
    <xf numFmtId="3" fontId="71" fillId="0" borderId="0" xfId="1" applyNumberFormat="1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1"/>
    </xf>
    <xf numFmtId="3" fontId="23" fillId="0" borderId="0" xfId="2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 textRotation="90" wrapText="1"/>
    </xf>
    <xf numFmtId="0" fontId="74" fillId="0" borderId="0" xfId="0" applyFont="1"/>
    <xf numFmtId="0" fontId="75" fillId="0" borderId="0" xfId="0" applyFont="1" applyAlignment="1">
      <alignment horizontal="left" vertical="center"/>
    </xf>
    <xf numFmtId="1" fontId="76" fillId="0" borderId="0" xfId="0" applyNumberFormat="1" applyFont="1" applyAlignment="1">
      <alignment horizontal="left" vertical="center" wrapText="1"/>
    </xf>
    <xf numFmtId="3" fontId="77" fillId="0" borderId="0" xfId="2" applyNumberFormat="1" applyFont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1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78" fillId="0" borderId="0" xfId="0" applyFont="1"/>
    <xf numFmtId="0" fontId="51" fillId="0" borderId="0" xfId="1" applyNumberFormat="1" applyFont="1" applyAlignment="1">
      <alignment horizontal="left"/>
    </xf>
    <xf numFmtId="0" fontId="51" fillId="0" borderId="0" xfId="1" applyNumberFormat="1" applyFont="1" applyAlignment="1">
      <alignment horizontal="left" wrapText="1"/>
    </xf>
    <xf numFmtId="0" fontId="24" fillId="0" borderId="0" xfId="0" applyFont="1"/>
    <xf numFmtId="0" fontId="79" fillId="0" borderId="0" xfId="0" applyFont="1"/>
    <xf numFmtId="0" fontId="51" fillId="0" borderId="0" xfId="0" applyFont="1" applyAlignment="1">
      <alignment horizontal="right"/>
    </xf>
    <xf numFmtId="0" fontId="81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81" fillId="0" borderId="0" xfId="0" applyFont="1" applyAlignment="1">
      <alignment horizontal="right" vertical="top"/>
    </xf>
    <xf numFmtId="0" fontId="24" fillId="0" borderId="0" xfId="1" applyNumberFormat="1" applyFont="1"/>
    <xf numFmtId="0" fontId="24" fillId="0" borderId="0" xfId="1" applyNumberFormat="1" applyFont="1" applyAlignment="1">
      <alignment horizontal="left"/>
    </xf>
    <xf numFmtId="0" fontId="82" fillId="0" borderId="0" xfId="0" applyFont="1" applyAlignment="1">
      <alignment horizontal="left" vertical="top"/>
    </xf>
    <xf numFmtId="0" fontId="83" fillId="0" borderId="0" xfId="0" applyFont="1" applyAlignment="1">
      <alignment vertical="top"/>
    </xf>
    <xf numFmtId="0" fontId="84" fillId="0" borderId="0" xfId="0" applyFont="1"/>
    <xf numFmtId="166" fontId="46" fillId="0" borderId="0" xfId="0" applyNumberFormat="1" applyFont="1" applyAlignment="1">
      <alignment horizontal="left"/>
    </xf>
    <xf numFmtId="166" fontId="47" fillId="0" borderId="0" xfId="0" applyNumberFormat="1" applyFont="1" applyAlignment="1">
      <alignment horizontal="left" vertical="center"/>
    </xf>
    <xf numFmtId="0" fontId="87" fillId="0" borderId="0" xfId="0" applyFont="1"/>
    <xf numFmtId="0" fontId="89" fillId="0" borderId="0" xfId="0" applyFont="1"/>
    <xf numFmtId="1" fontId="45" fillId="0" borderId="0" xfId="0" applyNumberFormat="1" applyFont="1" applyAlignment="1">
      <alignment horizontal="center" textRotation="90"/>
    </xf>
    <xf numFmtId="0" fontId="90" fillId="0" borderId="8" xfId="0" applyFont="1" applyBorder="1" applyAlignment="1">
      <alignment horizontal="left" vertical="center" wrapText="1" indent="1"/>
    </xf>
    <xf numFmtId="49" fontId="91" fillId="0" borderId="8" xfId="0" applyNumberFormat="1" applyFont="1" applyBorder="1" applyAlignment="1">
      <alignment horizontal="center" vertical="center"/>
    </xf>
    <xf numFmtId="3" fontId="91" fillId="0" borderId="8" xfId="2" applyNumberFormat="1" applyFont="1" applyBorder="1" applyAlignment="1">
      <alignment horizontal="right" vertical="center"/>
    </xf>
    <xf numFmtId="0" fontId="92" fillId="0" borderId="0" xfId="0" applyFont="1" applyAlignment="1">
      <alignment horizontal="left"/>
    </xf>
    <xf numFmtId="0" fontId="90" fillId="0" borderId="0" xfId="0" applyFont="1" applyAlignment="1">
      <alignment horizontal="left" vertical="center" wrapText="1" indent="1"/>
    </xf>
    <xf numFmtId="49" fontId="91" fillId="0" borderId="0" xfId="0" applyNumberFormat="1" applyFont="1" applyAlignment="1">
      <alignment horizontal="center" vertical="center"/>
    </xf>
    <xf numFmtId="3" fontId="91" fillId="0" borderId="0" xfId="2" applyNumberFormat="1" applyFont="1" applyAlignment="1">
      <alignment horizontal="right" vertical="center"/>
    </xf>
    <xf numFmtId="3" fontId="23" fillId="0" borderId="0" xfId="1" applyNumberFormat="1" applyFont="1" applyAlignment="1">
      <alignment horizontal="right" vertical="center"/>
    </xf>
    <xf numFmtId="0" fontId="83" fillId="0" borderId="0" xfId="0" applyFont="1"/>
    <xf numFmtId="0" fontId="51" fillId="0" borderId="0" xfId="0" applyFont="1" applyAlignment="1">
      <alignment horizontal="left"/>
    </xf>
    <xf numFmtId="0" fontId="51" fillId="0" borderId="0" xfId="0" applyFont="1"/>
    <xf numFmtId="0" fontId="51" fillId="0" borderId="0" xfId="0" applyFont="1" applyAlignment="1">
      <alignment horizontal="center"/>
    </xf>
    <xf numFmtId="0" fontId="81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0" fontId="93" fillId="0" borderId="0" xfId="0" applyFont="1" applyAlignment="1">
      <alignment horizontal="center" vertical="top"/>
    </xf>
    <xf numFmtId="3" fontId="81" fillId="0" borderId="0" xfId="1" applyNumberFormat="1" applyFont="1" applyAlignment="1">
      <alignment horizontal="right" vertical="center"/>
    </xf>
    <xf numFmtId="0" fontId="94" fillId="0" borderId="0" xfId="0" applyFont="1"/>
    <xf numFmtId="168" fontId="96" fillId="0" borderId="0" xfId="0" applyNumberFormat="1" applyFont="1"/>
    <xf numFmtId="166" fontId="97" fillId="0" borderId="0" xfId="0" applyNumberFormat="1" applyFont="1" applyAlignment="1">
      <alignment horizontal="left" vertical="center"/>
    </xf>
    <xf numFmtId="0" fontId="91" fillId="0" borderId="0" xfId="0" applyFont="1"/>
    <xf numFmtId="168" fontId="98" fillId="0" borderId="0" xfId="0" applyNumberFormat="1" applyFont="1"/>
    <xf numFmtId="168" fontId="99" fillId="0" borderId="0" xfId="0" applyNumberFormat="1" applyFont="1"/>
    <xf numFmtId="0" fontId="8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0" borderId="8" xfId="0" applyFont="1" applyBorder="1" applyAlignment="1">
      <alignment horizontal="left" vertical="center"/>
    </xf>
    <xf numFmtId="0" fontId="88" fillId="0" borderId="8" xfId="0" applyFont="1" applyBorder="1" applyAlignment="1">
      <alignment horizontal="center" vertical="center"/>
    </xf>
    <xf numFmtId="3" fontId="90" fillId="0" borderId="8" xfId="2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88" fillId="0" borderId="0" xfId="0" applyFont="1" applyAlignment="1">
      <alignment horizontal="center" vertical="center"/>
    </xf>
    <xf numFmtId="3" fontId="90" fillId="0" borderId="0" xfId="2" applyNumberFormat="1" applyFont="1" applyAlignment="1">
      <alignment horizontal="right" vertical="center"/>
    </xf>
    <xf numFmtId="3" fontId="21" fillId="0" borderId="0" xfId="2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89" fillId="0" borderId="0" xfId="0" applyFont="1" applyAlignment="1">
      <alignment horizontal="center" vertical="center"/>
    </xf>
    <xf numFmtId="3" fontId="87" fillId="0" borderId="0" xfId="2" applyNumberFormat="1" applyFont="1" applyAlignment="1">
      <alignment horizontal="right" vertical="center"/>
    </xf>
    <xf numFmtId="3" fontId="84" fillId="0" borderId="0" xfId="2" applyNumberFormat="1" applyFont="1" applyAlignment="1">
      <alignment horizontal="right" vertical="center"/>
    </xf>
    <xf numFmtId="0" fontId="88" fillId="0" borderId="0" xfId="0" applyFont="1"/>
    <xf numFmtId="0" fontId="100" fillId="0" borderId="0" xfId="0" applyFont="1"/>
    <xf numFmtId="0" fontId="101" fillId="0" borderId="0" xfId="0" applyFont="1"/>
    <xf numFmtId="0" fontId="93" fillId="0" borderId="0" xfId="0" applyFont="1" applyAlignment="1">
      <alignment horizontal="left" vertical="top"/>
    </xf>
    <xf numFmtId="0" fontId="102" fillId="0" borderId="0" xfId="3" applyFont="1"/>
    <xf numFmtId="0" fontId="22" fillId="0" borderId="0" xfId="3" applyFont="1"/>
    <xf numFmtId="0" fontId="104" fillId="0" borderId="0" xfId="3" applyFont="1" applyAlignment="1">
      <alignment horizontal="left" vertical="top"/>
    </xf>
    <xf numFmtId="0" fontId="103" fillId="0" borderId="0" xfId="3" applyFont="1"/>
    <xf numFmtId="0" fontId="104" fillId="0" borderId="0" xfId="3" applyFont="1" applyAlignment="1">
      <alignment horizontal="center" vertical="top"/>
    </xf>
    <xf numFmtId="0" fontId="104" fillId="0" borderId="0" xfId="3" applyFont="1"/>
    <xf numFmtId="0" fontId="103" fillId="0" borderId="0" xfId="3" applyFont="1" applyAlignment="1">
      <alignment horizontal="center"/>
    </xf>
    <xf numFmtId="1" fontId="106" fillId="0" borderId="0" xfId="3" applyNumberFormat="1" applyFont="1" applyAlignment="1">
      <alignment horizontal="left" vertical="top"/>
    </xf>
    <xf numFmtId="0" fontId="105" fillId="0" borderId="0" xfId="3" applyFont="1" applyAlignment="1">
      <alignment horizontal="left" vertical="center"/>
    </xf>
    <xf numFmtId="1" fontId="104" fillId="0" borderId="0" xfId="3" applyNumberFormat="1" applyFont="1" applyAlignment="1">
      <alignment horizontal="left" vertical="center" wrapText="1"/>
    </xf>
    <xf numFmtId="1" fontId="104" fillId="0" borderId="0" xfId="3" quotePrefix="1" applyNumberFormat="1" applyFont="1" applyAlignment="1">
      <alignment horizontal="right" vertical="center"/>
    </xf>
    <xf numFmtId="3" fontId="104" fillId="0" borderId="0" xfId="4" quotePrefix="1" applyNumberFormat="1" applyFont="1" applyAlignment="1">
      <alignment vertical="center"/>
    </xf>
    <xf numFmtId="0" fontId="108" fillId="0" borderId="0" xfId="3" applyFont="1"/>
    <xf numFmtId="0" fontId="13" fillId="0" borderId="0" xfId="3" applyFont="1"/>
    <xf numFmtId="0" fontId="100" fillId="0" borderId="0" xfId="3" applyFont="1"/>
    <xf numFmtId="0" fontId="109" fillId="0" borderId="0" xfId="3" applyFont="1"/>
    <xf numFmtId="0" fontId="88" fillId="0" borderId="9" xfId="3" applyFont="1" applyBorder="1" applyAlignment="1">
      <alignment horizontal="center" vertical="center"/>
    </xf>
    <xf numFmtId="0" fontId="110" fillId="0" borderId="0" xfId="3" applyFont="1"/>
    <xf numFmtId="0" fontId="111" fillId="0" borderId="0" xfId="3" applyFont="1"/>
    <xf numFmtId="0" fontId="112" fillId="0" borderId="0" xfId="3" applyFont="1"/>
    <xf numFmtId="0" fontId="88" fillId="0" borderId="10" xfId="3" applyFont="1" applyBorder="1" applyAlignment="1">
      <alignment horizontal="center" vertical="center" wrapText="1"/>
    </xf>
    <xf numFmtId="0" fontId="88" fillId="0" borderId="11" xfId="3" applyFont="1" applyBorder="1" applyAlignment="1">
      <alignment horizontal="center" vertical="center"/>
    </xf>
    <xf numFmtId="0" fontId="88" fillId="0" borderId="11" xfId="3" applyFont="1" applyBorder="1" applyAlignment="1">
      <alignment horizontal="center" vertical="center" wrapText="1"/>
    </xf>
    <xf numFmtId="0" fontId="88" fillId="0" borderId="12" xfId="3" applyFont="1" applyBorder="1" applyAlignment="1">
      <alignment horizontal="center" vertical="center" wrapText="1"/>
    </xf>
    <xf numFmtId="0" fontId="109" fillId="0" borderId="0" xfId="3" applyFont="1" applyAlignment="1">
      <alignment vertical="center"/>
    </xf>
    <xf numFmtId="0" fontId="113" fillId="0" borderId="9" xfId="3" applyFont="1" applyBorder="1" applyAlignment="1">
      <alignment horizontal="center" vertical="center"/>
    </xf>
    <xf numFmtId="0" fontId="111" fillId="0" borderId="0" xfId="3" applyFont="1" applyAlignment="1">
      <alignment vertical="center"/>
    </xf>
    <xf numFmtId="0" fontId="114" fillId="0" borderId="0" xfId="3" applyFont="1" applyAlignment="1">
      <alignment vertical="center"/>
    </xf>
    <xf numFmtId="3" fontId="88" fillId="0" borderId="9" xfId="4" applyNumberFormat="1" applyFont="1" applyBorder="1" applyAlignment="1" applyProtection="1">
      <alignment horizontal="right" vertical="center"/>
      <protection locked="0"/>
    </xf>
    <xf numFmtId="3" fontId="88" fillId="0" borderId="9" xfId="4" applyNumberFormat="1" applyFont="1" applyBorder="1" applyAlignment="1" applyProtection="1">
      <alignment horizontal="right" vertical="center" wrapText="1"/>
      <protection locked="0"/>
    </xf>
    <xf numFmtId="3" fontId="88" fillId="0" borderId="9" xfId="4" applyNumberFormat="1" applyFont="1" applyBorder="1" applyAlignment="1">
      <alignment horizontal="right" vertical="center" wrapText="1"/>
    </xf>
    <xf numFmtId="0" fontId="110" fillId="0" borderId="0" xfId="3" applyFont="1" applyAlignment="1">
      <alignment vertical="center"/>
    </xf>
    <xf numFmtId="0" fontId="13" fillId="0" borderId="9" xfId="3" applyFont="1" applyBorder="1" applyAlignment="1">
      <alignment horizontal="left" vertical="center"/>
    </xf>
    <xf numFmtId="0" fontId="13" fillId="0" borderId="9" xfId="3" applyFont="1" applyBorder="1" applyAlignment="1">
      <alignment horizontal="center" vertical="center"/>
    </xf>
    <xf numFmtId="3" fontId="13" fillId="0" borderId="9" xfId="4" applyNumberFormat="1" applyFont="1" applyBorder="1" applyAlignment="1" applyProtection="1">
      <alignment horizontal="right" vertical="center" wrapText="1"/>
      <protection locked="0"/>
    </xf>
    <xf numFmtId="3" fontId="13" fillId="0" borderId="9" xfId="4" applyNumberFormat="1" applyFont="1" applyBorder="1" applyAlignment="1">
      <alignment horizontal="right" vertical="center" wrapText="1"/>
    </xf>
    <xf numFmtId="0" fontId="88" fillId="0" borderId="13" xfId="3" applyFont="1" applyBorder="1" applyAlignment="1">
      <alignment horizontal="left" vertical="center"/>
    </xf>
    <xf numFmtId="0" fontId="88" fillId="0" borderId="14" xfId="3" applyFont="1" applyBorder="1" applyAlignment="1">
      <alignment horizontal="left" vertical="center"/>
    </xf>
    <xf numFmtId="0" fontId="88" fillId="0" borderId="14" xfId="3" applyFont="1" applyBorder="1" applyAlignment="1">
      <alignment horizontal="center" vertical="center"/>
    </xf>
    <xf numFmtId="3" fontId="88" fillId="0" borderId="14" xfId="4" applyNumberFormat="1" applyFont="1" applyBorder="1" applyAlignment="1">
      <alignment horizontal="right" vertical="center" wrapText="1"/>
    </xf>
    <xf numFmtId="3" fontId="88" fillId="0" borderId="15" xfId="4" applyNumberFormat="1" applyFont="1" applyBorder="1" applyAlignment="1">
      <alignment horizontal="right" vertical="center" wrapText="1"/>
    </xf>
    <xf numFmtId="0" fontId="13" fillId="0" borderId="13" xfId="3" applyFont="1" applyBorder="1" applyAlignment="1">
      <alignment horizontal="left" vertical="center"/>
    </xf>
    <xf numFmtId="0" fontId="13" fillId="0" borderId="14" xfId="3" applyFont="1" applyBorder="1" applyAlignment="1">
      <alignment horizontal="left" vertical="center"/>
    </xf>
    <xf numFmtId="0" fontId="13" fillId="0" borderId="14" xfId="3" applyFont="1" applyBorder="1" applyAlignment="1">
      <alignment horizontal="center" vertical="center"/>
    </xf>
    <xf numFmtId="3" fontId="13" fillId="0" borderId="14" xfId="4" applyNumberFormat="1" applyFont="1" applyBorder="1" applyAlignment="1">
      <alignment horizontal="right" vertical="center" wrapText="1"/>
    </xf>
    <xf numFmtId="3" fontId="13" fillId="0" borderId="15" xfId="4" applyNumberFormat="1" applyFont="1" applyBorder="1" applyAlignment="1">
      <alignment horizontal="right" vertical="center" wrapText="1"/>
    </xf>
    <xf numFmtId="0" fontId="13" fillId="0" borderId="13" xfId="3" applyFont="1" applyBorder="1" applyAlignment="1">
      <alignment horizontal="left" vertical="center" wrapText="1"/>
    </xf>
    <xf numFmtId="0" fontId="13" fillId="0" borderId="14" xfId="3" applyFont="1" applyBorder="1" applyAlignment="1">
      <alignment horizontal="left" vertical="center" wrapText="1"/>
    </xf>
    <xf numFmtId="0" fontId="108" fillId="0" borderId="0" xfId="3" applyFont="1" applyAlignment="1">
      <alignment vertical="center"/>
    </xf>
    <xf numFmtId="170" fontId="108" fillId="0" borderId="0" xfId="3" applyNumberFormat="1" applyFont="1"/>
    <xf numFmtId="0" fontId="13" fillId="0" borderId="0" xfId="3" applyFont="1" applyAlignment="1">
      <alignment horizontal="center" vertical="center"/>
    </xf>
    <xf numFmtId="0" fontId="88" fillId="0" borderId="0" xfId="3" applyFont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13" fillId="0" borderId="0" xfId="4" applyNumberFormat="1" applyFont="1" applyAlignment="1">
      <alignment horizontal="center" vertical="center"/>
    </xf>
    <xf numFmtId="0" fontId="82" fillId="0" borderId="0" xfId="5" applyFont="1" applyAlignment="1">
      <alignment vertical="top"/>
    </xf>
    <xf numFmtId="165" fontId="116" fillId="0" borderId="0" xfId="5" applyNumberFormat="1" applyFont="1" applyAlignment="1">
      <alignment horizontal="left" vertical="top" wrapText="1"/>
    </xf>
    <xf numFmtId="0" fontId="82" fillId="0" borderId="0" xfId="5" applyFont="1"/>
    <xf numFmtId="0" fontId="118" fillId="0" borderId="0" xfId="7" applyFont="1" applyAlignment="1">
      <alignment horizontal="right" vertical="top"/>
    </xf>
    <xf numFmtId="1" fontId="119" fillId="0" borderId="0" xfId="7" applyNumberFormat="1" applyFont="1" applyAlignment="1">
      <alignment horizontal="center" vertical="top" textRotation="90"/>
    </xf>
    <xf numFmtId="0" fontId="120" fillId="0" borderId="0" xfId="5" applyFont="1" applyAlignment="1">
      <alignment horizontal="center" vertical="top"/>
    </xf>
    <xf numFmtId="0" fontId="121" fillId="0" borderId="0" xfId="5" applyFont="1" applyAlignment="1">
      <alignment horizontal="center" vertical="top"/>
    </xf>
    <xf numFmtId="0" fontId="122" fillId="0" borderId="0" xfId="5" applyFont="1" applyAlignment="1">
      <alignment horizontal="left" vertical="center"/>
    </xf>
    <xf numFmtId="0" fontId="123" fillId="0" borderId="0" xfId="5" applyFont="1" applyAlignment="1">
      <alignment vertical="top"/>
    </xf>
    <xf numFmtId="0" fontId="123" fillId="0" borderId="0" xfId="5" applyFont="1" applyAlignment="1">
      <alignment horizontal="left" vertical="top"/>
    </xf>
    <xf numFmtId="165" fontId="116" fillId="0" borderId="0" xfId="6" applyNumberFormat="1" applyFont="1" applyAlignment="1">
      <alignment horizontal="left" vertical="top"/>
    </xf>
    <xf numFmtId="165" fontId="116" fillId="0" borderId="0" xfId="5" applyNumberFormat="1" applyFont="1" applyAlignment="1">
      <alignment horizontal="left" wrapText="1"/>
    </xf>
    <xf numFmtId="0" fontId="124" fillId="0" borderId="0" xfId="5" applyFont="1" applyAlignment="1">
      <alignment horizontal="right"/>
    </xf>
    <xf numFmtId="0" fontId="125" fillId="0" borderId="0" xfId="7" applyFont="1"/>
    <xf numFmtId="0" fontId="124" fillId="0" borderId="0" xfId="7" applyFont="1"/>
    <xf numFmtId="0" fontId="121" fillId="0" borderId="0" xfId="3" applyFont="1" applyAlignment="1">
      <alignment vertical="center"/>
    </xf>
    <xf numFmtId="0" fontId="100" fillId="0" borderId="0" xfId="3" applyFont="1" applyAlignment="1">
      <alignment vertical="center"/>
    </xf>
    <xf numFmtId="0" fontId="127" fillId="0" borderId="0" xfId="7" applyFont="1"/>
    <xf numFmtId="0" fontId="100" fillId="0" borderId="0" xfId="5" applyFont="1"/>
    <xf numFmtId="0" fontId="121" fillId="0" borderId="0" xfId="7" applyFont="1" applyAlignment="1">
      <alignment vertical="center"/>
    </xf>
    <xf numFmtId="0" fontId="100" fillId="0" borderId="0" xfId="5" applyFont="1" applyAlignment="1">
      <alignment horizontal="right"/>
    </xf>
    <xf numFmtId="0" fontId="129" fillId="0" borderId="0" xfId="5" applyFont="1"/>
    <xf numFmtId="0" fontId="129" fillId="0" borderId="0" xfId="6" applyNumberFormat="1" applyFont="1" applyAlignment="1">
      <alignment horizontal="right"/>
    </xf>
    <xf numFmtId="0" fontId="13" fillId="0" borderId="0" xfId="7" applyFont="1" applyAlignment="1">
      <alignment horizontal="right"/>
    </xf>
    <xf numFmtId="0" fontId="125" fillId="0" borderId="0" xfId="7" applyFont="1" applyAlignment="1">
      <alignment vertical="center"/>
    </xf>
    <xf numFmtId="0" fontId="122" fillId="0" borderId="0" xfId="5" applyFont="1" applyAlignment="1">
      <alignment vertical="center"/>
    </xf>
    <xf numFmtId="0" fontId="124" fillId="0" borderId="0" xfId="7" applyFont="1" applyAlignment="1">
      <alignment vertical="center"/>
    </xf>
    <xf numFmtId="0" fontId="129" fillId="0" borderId="0" xfId="7" applyFont="1"/>
    <xf numFmtId="0" fontId="13" fillId="0" borderId="0" xfId="7" applyFont="1" applyAlignment="1">
      <alignment horizontal="right" vertical="center"/>
    </xf>
    <xf numFmtId="0" fontId="124" fillId="0" borderId="0" xfId="7" applyFont="1" applyAlignment="1">
      <alignment horizontal="left"/>
    </xf>
    <xf numFmtId="0" fontId="90" fillId="0" borderId="0" xfId="5" applyFont="1"/>
    <xf numFmtId="0" fontId="90" fillId="0" borderId="0" xfId="5" applyFont="1" applyAlignment="1">
      <alignment horizontal="left"/>
    </xf>
    <xf numFmtId="1" fontId="85" fillId="0" borderId="0" xfId="7" applyNumberFormat="1" applyFont="1" applyAlignment="1">
      <alignment horizontal="center" textRotation="90"/>
    </xf>
    <xf numFmtId="1" fontId="130" fillId="0" borderId="0" xfId="7" applyNumberFormat="1" applyFont="1" applyAlignment="1">
      <alignment horizontal="center" textRotation="90"/>
    </xf>
    <xf numFmtId="3" fontId="131" fillId="0" borderId="0" xfId="6" applyNumberFormat="1" applyFont="1" applyAlignment="1">
      <alignment horizontal="left" vertical="center"/>
    </xf>
    <xf numFmtId="0" fontId="132" fillId="0" borderId="0" xfId="7" applyFont="1" applyAlignment="1">
      <alignment horizontal="center" vertical="center" textRotation="90" wrapText="1"/>
    </xf>
    <xf numFmtId="0" fontId="123" fillId="0" borderId="0" xfId="7" applyFont="1" applyAlignment="1">
      <alignment horizontal="left" vertical="center"/>
    </xf>
    <xf numFmtId="0" fontId="123" fillId="0" borderId="0" xfId="7" applyFont="1"/>
    <xf numFmtId="3" fontId="133" fillId="0" borderId="0" xfId="6" quotePrefix="1" applyNumberFormat="1" applyFont="1" applyAlignment="1">
      <alignment horizontal="right" vertical="center"/>
    </xf>
    <xf numFmtId="0" fontId="134" fillId="0" borderId="0" xfId="7" applyFont="1" applyAlignment="1">
      <alignment horizontal="center" vertical="center" textRotation="90" wrapText="1"/>
    </xf>
    <xf numFmtId="1" fontId="135" fillId="0" borderId="0" xfId="7" applyNumberFormat="1" applyFont="1" applyAlignment="1">
      <alignment horizontal="left" vertical="center"/>
    </xf>
    <xf numFmtId="0" fontId="137" fillId="0" borderId="0" xfId="3" applyFont="1" applyAlignment="1">
      <alignment horizontal="right"/>
    </xf>
    <xf numFmtId="0" fontId="138" fillId="0" borderId="0" xfId="3" applyFont="1" applyAlignment="1">
      <alignment horizontal="right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139" fillId="0" borderId="0" xfId="3" applyFont="1" applyAlignment="1">
      <alignment vertical="center"/>
    </xf>
    <xf numFmtId="0" fontId="140" fillId="0" borderId="0" xfId="3" applyFont="1" applyAlignment="1">
      <alignment horizontal="center" vertical="center"/>
    </xf>
    <xf numFmtId="0" fontId="139" fillId="0" borderId="0" xfId="3" applyFont="1" applyAlignment="1">
      <alignment horizontal="center" vertical="center"/>
    </xf>
    <xf numFmtId="0" fontId="137" fillId="0" borderId="0" xfId="3" applyFont="1" applyAlignment="1">
      <alignment horizontal="center"/>
    </xf>
    <xf numFmtId="0" fontId="142" fillId="0" borderId="0" xfId="3" applyFont="1" applyAlignment="1">
      <alignment horizontal="left" vertical="top"/>
    </xf>
    <xf numFmtId="0" fontId="143" fillId="0" borderId="0" xfId="3" applyFont="1" applyAlignment="1">
      <alignment horizontal="left" vertical="top"/>
    </xf>
    <xf numFmtId="0" fontId="120" fillId="0" borderId="0" xfId="6" applyNumberFormat="1" applyFont="1" applyAlignment="1">
      <alignment wrapText="1"/>
    </xf>
    <xf numFmtId="0" fontId="124" fillId="0" borderId="0" xfId="5" applyFont="1"/>
    <xf numFmtId="0" fontId="122" fillId="0" borderId="0" xfId="5" applyFont="1" applyAlignment="1">
      <alignment horizontal="center" vertical="center"/>
    </xf>
    <xf numFmtId="0" fontId="120" fillId="0" borderId="0" xfId="5" applyFont="1" applyAlignment="1">
      <alignment vertical="top"/>
    </xf>
    <xf numFmtId="0" fontId="121" fillId="0" borderId="0" xfId="5" applyFont="1" applyAlignment="1">
      <alignment vertical="top"/>
    </xf>
    <xf numFmtId="0" fontId="145" fillId="0" borderId="0" xfId="3" applyFont="1" applyAlignment="1">
      <alignment horizontal="right"/>
    </xf>
    <xf numFmtId="0" fontId="142" fillId="0" borderId="0" xfId="3" applyFont="1" applyAlignment="1">
      <alignment horizontal="right" vertical="top"/>
    </xf>
    <xf numFmtId="0" fontId="2" fillId="0" borderId="0" xfId="3" applyFont="1" applyAlignment="1">
      <alignment horizontal="right"/>
    </xf>
    <xf numFmtId="0" fontId="7" fillId="0" borderId="0" xfId="3" applyFont="1" applyAlignment="1">
      <alignment horizontal="right" vertical="top"/>
    </xf>
    <xf numFmtId="0" fontId="51" fillId="0" borderId="0" xfId="3" applyFont="1" applyAlignment="1">
      <alignment horizontal="right"/>
    </xf>
    <xf numFmtId="0" fontId="81" fillId="0" borderId="0" xfId="3" applyFont="1" applyAlignment="1">
      <alignment horizontal="right" vertical="top"/>
    </xf>
    <xf numFmtId="0" fontId="51" fillId="0" borderId="0" xfId="0" applyFont="1" applyAlignment="1">
      <alignment vertical="center"/>
    </xf>
    <xf numFmtId="0" fontId="148" fillId="0" borderId="0" xfId="0" applyFont="1" applyAlignment="1">
      <alignment horizontal="left" vertical="top"/>
    </xf>
    <xf numFmtId="1" fontId="148" fillId="0" borderId="0" xfId="0" applyNumberFormat="1" applyFont="1" applyAlignment="1">
      <alignment horizontal="left" vertical="top"/>
    </xf>
    <xf numFmtId="0" fontId="124" fillId="0" borderId="0" xfId="7" applyFont="1" applyAlignment="1">
      <alignment horizontal="center" vertical="center"/>
    </xf>
    <xf numFmtId="1" fontId="115" fillId="0" borderId="0" xfId="7" applyNumberFormat="1" applyFont="1" applyAlignment="1">
      <alignment horizontal="center"/>
    </xf>
    <xf numFmtId="167" fontId="116" fillId="0" borderId="0" xfId="5" applyNumberFormat="1" applyFont="1" applyAlignment="1">
      <alignment horizontal="left"/>
    </xf>
    <xf numFmtId="0" fontId="124" fillId="0" borderId="2" xfId="7" applyFont="1" applyBorder="1" applyAlignment="1">
      <alignment horizontal="left" vertical="center" wrapText="1"/>
    </xf>
    <xf numFmtId="0" fontId="124" fillId="0" borderId="2" xfId="7" applyFont="1" applyBorder="1" applyAlignment="1">
      <alignment horizontal="center" vertical="center" wrapText="1"/>
    </xf>
    <xf numFmtId="0" fontId="122" fillId="0" borderId="0" xfId="5" applyFont="1" applyAlignment="1">
      <alignment vertical="center"/>
    </xf>
    <xf numFmtId="0" fontId="115" fillId="0" borderId="0" xfId="7" applyFont="1" applyAlignment="1">
      <alignment horizontal="left"/>
    </xf>
    <xf numFmtId="0" fontId="115" fillId="0" borderId="0" xfId="7" applyFont="1" applyAlignment="1">
      <alignment horizontal="center"/>
    </xf>
    <xf numFmtId="0" fontId="124" fillId="0" borderId="2" xfId="7" applyFont="1" applyBorder="1" applyAlignment="1">
      <alignment horizontal="center" vertical="center"/>
    </xf>
    <xf numFmtId="0" fontId="120" fillId="0" borderId="2" xfId="7" applyFont="1" applyBorder="1" applyAlignment="1">
      <alignment horizontal="left" vertical="center" wrapText="1" indent="2"/>
    </xf>
    <xf numFmtId="0" fontId="124" fillId="0" borderId="2" xfId="7" applyFont="1" applyBorder="1" applyAlignment="1">
      <alignment horizontal="left" vertical="center" wrapText="1" indent="2"/>
    </xf>
    <xf numFmtId="0" fontId="115" fillId="0" borderId="2" xfId="7" applyFont="1" applyBorder="1" applyAlignment="1">
      <alignment horizontal="left" vertical="center" wrapText="1"/>
    </xf>
    <xf numFmtId="0" fontId="120" fillId="0" borderId="5" xfId="7" applyFont="1" applyBorder="1" applyAlignment="1">
      <alignment horizontal="left" vertical="center" wrapText="1" indent="2"/>
    </xf>
    <xf numFmtId="0" fontId="124" fillId="0" borderId="4" xfId="7" applyFont="1" applyBorder="1" applyAlignment="1">
      <alignment horizontal="left" vertical="center" wrapText="1" indent="2"/>
    </xf>
    <xf numFmtId="0" fontId="124" fillId="0" borderId="6" xfId="7" applyFont="1" applyBorder="1" applyAlignment="1">
      <alignment horizontal="left" vertical="center" wrapText="1" indent="2"/>
    </xf>
    <xf numFmtId="0" fontId="124" fillId="0" borderId="2" xfId="7" quotePrefix="1" applyFont="1" applyBorder="1" applyAlignment="1">
      <alignment horizontal="center" vertical="center" wrapText="1"/>
    </xf>
    <xf numFmtId="0" fontId="124" fillId="0" borderId="2" xfId="7" quotePrefix="1" applyFont="1" applyBorder="1" applyAlignment="1">
      <alignment horizontal="center" vertical="center"/>
    </xf>
    <xf numFmtId="0" fontId="150" fillId="0" borderId="2" xfId="8" applyBorder="1" applyAlignment="1">
      <alignment horizontal="center" vertical="center"/>
    </xf>
    <xf numFmtId="0" fontId="128" fillId="2" borderId="16" xfId="3" applyFont="1" applyFill="1" applyBorder="1" applyAlignment="1">
      <alignment horizontal="center" vertical="center" wrapText="1"/>
    </xf>
    <xf numFmtId="0" fontId="128" fillId="2" borderId="8" xfId="3" applyFont="1" applyFill="1" applyBorder="1" applyAlignment="1">
      <alignment horizontal="center" vertical="center" wrapText="1"/>
    </xf>
    <xf numFmtId="0" fontId="128" fillId="2" borderId="17" xfId="3" applyFont="1" applyFill="1" applyBorder="1" applyAlignment="1">
      <alignment horizontal="center" vertical="center" wrapText="1"/>
    </xf>
    <xf numFmtId="0" fontId="128" fillId="2" borderId="18" xfId="3" applyFont="1" applyFill="1" applyBorder="1" applyAlignment="1">
      <alignment horizontal="center" vertical="center" wrapText="1"/>
    </xf>
    <xf numFmtId="0" fontId="128" fillId="2" borderId="1" xfId="3" applyFont="1" applyFill="1" applyBorder="1" applyAlignment="1">
      <alignment horizontal="center" vertical="center" wrapText="1"/>
    </xf>
    <xf numFmtId="0" fontId="128" fillId="2" borderId="19" xfId="3" applyFont="1" applyFill="1" applyBorder="1" applyAlignment="1">
      <alignment horizontal="center" vertical="center" wrapText="1"/>
    </xf>
    <xf numFmtId="0" fontId="115" fillId="0" borderId="2" xfId="3" applyFont="1" applyBorder="1" applyAlignment="1">
      <alignment horizontal="left" vertical="center"/>
    </xf>
    <xf numFmtId="0" fontId="115" fillId="0" borderId="2" xfId="7" applyFont="1" applyBorder="1" applyAlignment="1">
      <alignment horizontal="left" vertical="center"/>
    </xf>
    <xf numFmtId="0" fontId="126" fillId="0" borderId="0" xfId="3" applyFont="1" applyAlignment="1">
      <alignment horizontal="center"/>
    </xf>
    <xf numFmtId="0" fontId="115" fillId="0" borderId="0" xfId="6" applyNumberFormat="1" applyFont="1" applyAlignment="1">
      <alignment horizontal="left" wrapText="1"/>
    </xf>
    <xf numFmtId="0" fontId="113" fillId="0" borderId="0" xfId="6" applyNumberFormat="1" applyFont="1" applyAlignment="1">
      <alignment horizontal="left" wrapText="1"/>
    </xf>
    <xf numFmtId="0" fontId="115" fillId="0" borderId="0" xfId="5" applyFont="1" applyAlignment="1">
      <alignment horizontal="center" vertical="top"/>
    </xf>
    <xf numFmtId="0" fontId="141" fillId="0" borderId="0" xfId="5" applyFont="1" applyAlignment="1">
      <alignment horizontal="center" vertical="top"/>
    </xf>
    <xf numFmtId="0" fontId="124" fillId="0" borderId="0" xfId="5" applyFont="1" applyAlignment="1">
      <alignment horizontal="right"/>
    </xf>
    <xf numFmtId="0" fontId="88" fillId="0" borderId="0" xfId="3" applyFont="1" applyAlignment="1">
      <alignment horizontal="center"/>
    </xf>
    <xf numFmtId="0" fontId="146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167" fontId="2" fillId="0" borderId="0" xfId="0" applyNumberFormat="1" applyFont="1" applyAlignment="1">
      <alignment horizontal="left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left" wrapText="1"/>
    </xf>
    <xf numFmtId="49" fontId="2" fillId="0" borderId="0" xfId="1" applyNumberFormat="1" applyFont="1" applyAlignment="1">
      <alignment horizontal="left"/>
    </xf>
    <xf numFmtId="0" fontId="146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right" vertical="center"/>
    </xf>
    <xf numFmtId="3" fontId="3" fillId="0" borderId="2" xfId="2" applyNumberFormat="1" applyFont="1" applyBorder="1" applyAlignment="1" applyProtection="1">
      <alignment horizontal="right" vertical="center"/>
      <protection locked="0"/>
    </xf>
    <xf numFmtId="49" fontId="3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2" xfId="2" applyNumberFormat="1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left" vertical="center" indent="4"/>
    </xf>
    <xf numFmtId="3" fontId="2" fillId="0" borderId="5" xfId="2" applyNumberFormat="1" applyFont="1" applyBorder="1" applyAlignment="1" applyProtection="1">
      <alignment horizontal="right" vertical="center"/>
      <protection locked="0"/>
    </xf>
    <xf numFmtId="3" fontId="2" fillId="0" borderId="6" xfId="2" applyNumberFormat="1" applyFont="1" applyBorder="1" applyAlignment="1" applyProtection="1">
      <alignment horizontal="right" vertical="center"/>
      <protection locked="0"/>
    </xf>
    <xf numFmtId="0" fontId="25" fillId="0" borderId="4" xfId="0" applyFont="1" applyBorder="1" applyAlignment="1">
      <alignment horizontal="center" vertical="center"/>
    </xf>
    <xf numFmtId="3" fontId="3" fillId="0" borderId="5" xfId="2" applyNumberFormat="1" applyFont="1" applyBorder="1" applyAlignment="1" applyProtection="1">
      <alignment horizontal="right" vertical="center"/>
      <protection locked="0"/>
    </xf>
    <xf numFmtId="3" fontId="3" fillId="0" borderId="6" xfId="2" applyNumberFormat="1" applyFont="1" applyBorder="1" applyAlignment="1" applyProtection="1">
      <alignment horizontal="right" vertical="center"/>
      <protection locked="0"/>
    </xf>
    <xf numFmtId="3" fontId="2" fillId="0" borderId="2" xfId="2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7" fontId="51" fillId="0" borderId="0" xfId="0" applyNumberFormat="1" applyFont="1" applyAlignment="1">
      <alignment horizontal="left"/>
    </xf>
    <xf numFmtId="0" fontId="81" fillId="0" borderId="0" xfId="0" applyFont="1" applyAlignment="1">
      <alignment horizontal="center" vertical="top"/>
    </xf>
    <xf numFmtId="0" fontId="136" fillId="0" borderId="0" xfId="0" applyFont="1" applyAlignment="1">
      <alignment horizontal="center"/>
    </xf>
    <xf numFmtId="0" fontId="136" fillId="0" borderId="0" xfId="0" applyFont="1" applyAlignment="1">
      <alignment horizontal="left"/>
    </xf>
    <xf numFmtId="0" fontId="51" fillId="0" borderId="2" xfId="0" applyFont="1" applyBorder="1" applyAlignment="1">
      <alignment horizontal="left" vertical="center" wrapText="1"/>
    </xf>
    <xf numFmtId="49" fontId="51" fillId="0" borderId="2" xfId="0" applyNumberFormat="1" applyFont="1" applyBorder="1" applyAlignment="1">
      <alignment horizontal="center" vertical="center"/>
    </xf>
    <xf numFmtId="3" fontId="51" fillId="0" borderId="2" xfId="2" applyNumberFormat="1" applyFont="1" applyBorder="1" applyAlignment="1">
      <alignment horizontal="right" vertical="center"/>
    </xf>
    <xf numFmtId="0" fontId="81" fillId="0" borderId="0" xfId="0" applyFont="1" applyAlignment="1">
      <alignment vertical="top"/>
    </xf>
    <xf numFmtId="3" fontId="51" fillId="0" borderId="2" xfId="2" applyNumberFormat="1" applyFont="1" applyBorder="1" applyAlignment="1" applyProtection="1">
      <alignment horizontal="right" vertical="center"/>
      <protection locked="0"/>
    </xf>
    <xf numFmtId="0" fontId="24" fillId="0" borderId="2" xfId="0" applyFont="1" applyBorder="1" applyAlignment="1">
      <alignment horizontal="left" vertical="center" wrapText="1" indent="1"/>
    </xf>
    <xf numFmtId="49" fontId="24" fillId="0" borderId="2" xfId="0" applyNumberFormat="1" applyFont="1" applyBorder="1" applyAlignment="1">
      <alignment horizontal="center" vertical="center"/>
    </xf>
    <xf numFmtId="3" fontId="24" fillId="0" borderId="2" xfId="2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left" vertical="center" wrapText="1" indent="4"/>
    </xf>
    <xf numFmtId="3" fontId="24" fillId="0" borderId="2" xfId="2" applyNumberFormat="1" applyFont="1" applyBorder="1" applyAlignment="1" applyProtection="1">
      <alignment horizontal="right" vertical="center"/>
      <protection locked="0"/>
    </xf>
    <xf numFmtId="49" fontId="51" fillId="0" borderId="5" xfId="0" applyNumberFormat="1" applyFont="1" applyBorder="1" applyAlignment="1">
      <alignment horizontal="center" vertical="center"/>
    </xf>
    <xf numFmtId="49" fontId="51" fillId="0" borderId="4" xfId="0" applyNumberFormat="1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center" vertical="center"/>
    </xf>
    <xf numFmtId="3" fontId="51" fillId="0" borderId="5" xfId="2" applyNumberFormat="1" applyFont="1" applyBorder="1" applyAlignment="1">
      <alignment horizontal="center" vertical="center"/>
    </xf>
    <xf numFmtId="3" fontId="51" fillId="0" borderId="4" xfId="2" applyNumberFormat="1" applyFont="1" applyBorder="1" applyAlignment="1">
      <alignment horizontal="center" vertical="center"/>
    </xf>
    <xf numFmtId="3" fontId="51" fillId="0" borderId="6" xfId="2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86" fillId="0" borderId="0" xfId="0" applyFont="1" applyAlignment="1">
      <alignment horizontal="right" vertical="center"/>
    </xf>
    <xf numFmtId="0" fontId="51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 wrapText="1"/>
    </xf>
    <xf numFmtId="1" fontId="80" fillId="0" borderId="0" xfId="0" applyNumberFormat="1" applyFont="1" applyAlignment="1">
      <alignment horizontal="center" vertical="top" textRotation="90"/>
    </xf>
    <xf numFmtId="0" fontId="51" fillId="0" borderId="0" xfId="1" applyNumberFormat="1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51" fillId="0" borderId="2" xfId="0" applyFont="1" applyBorder="1" applyAlignment="1">
      <alignment horizontal="left" vertical="center"/>
    </xf>
    <xf numFmtId="0" fontId="149" fillId="0" borderId="0" xfId="0" applyFont="1" applyAlignment="1">
      <alignment horizontal="left" vertical="center"/>
    </xf>
    <xf numFmtId="0" fontId="147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left" vertical="center" indent="1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indent="4"/>
    </xf>
    <xf numFmtId="0" fontId="24" fillId="0" borderId="2" xfId="0" quotePrefix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left" vertical="center" indent="1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1" fontId="95" fillId="0" borderId="0" xfId="0" applyNumberFormat="1" applyFont="1" applyAlignment="1">
      <alignment horizontal="center" vertical="top" textRotation="90"/>
    </xf>
    <xf numFmtId="0" fontId="2" fillId="0" borderId="0" xfId="0" applyFont="1" applyAlignment="1">
      <alignment horizontal="center"/>
    </xf>
    <xf numFmtId="0" fontId="51" fillId="0" borderId="0" xfId="0" applyFont="1" applyAlignment="1">
      <alignment horizontal="right"/>
    </xf>
    <xf numFmtId="0" fontId="137" fillId="0" borderId="0" xfId="3" applyFont="1" applyAlignment="1">
      <alignment horizontal="left"/>
    </xf>
    <xf numFmtId="0" fontId="88" fillId="0" borderId="9" xfId="3" applyFont="1" applyBorder="1" applyAlignment="1">
      <alignment horizontal="left" vertical="center"/>
    </xf>
    <xf numFmtId="0" fontId="13" fillId="0" borderId="9" xfId="3" applyFont="1" applyBorder="1" applyAlignment="1">
      <alignment horizontal="left" vertical="center"/>
    </xf>
    <xf numFmtId="169" fontId="88" fillId="0" borderId="9" xfId="3" applyNumberFormat="1" applyFont="1" applyBorder="1" applyAlignment="1">
      <alignment horizontal="left" vertical="center"/>
    </xf>
    <xf numFmtId="0" fontId="88" fillId="0" borderId="9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left" vertical="center" wrapText="1"/>
    </xf>
    <xf numFmtId="3" fontId="107" fillId="0" borderId="0" xfId="4" quotePrefix="1" applyNumberFormat="1" applyFont="1" applyAlignment="1">
      <alignment horizontal="right"/>
    </xf>
    <xf numFmtId="0" fontId="113" fillId="0" borderId="9" xfId="3" applyFont="1" applyBorder="1" applyAlignment="1">
      <alignment horizontal="center" vertical="center"/>
    </xf>
    <xf numFmtId="0" fontId="22" fillId="0" borderId="0" xfId="3" applyFont="1" applyAlignment="1">
      <alignment horizontal="center"/>
    </xf>
    <xf numFmtId="0" fontId="18" fillId="0" borderId="0" xfId="3" applyFont="1" applyAlignment="1">
      <alignment horizontal="center" vertical="center"/>
    </xf>
    <xf numFmtId="0" fontId="24" fillId="0" borderId="0" xfId="3" applyFont="1" applyAlignment="1">
      <alignment horizontal="center" vertical="center"/>
    </xf>
    <xf numFmtId="0" fontId="88" fillId="0" borderId="9" xfId="3" applyFont="1" applyBorder="1" applyAlignment="1">
      <alignment horizontal="center" vertical="center"/>
    </xf>
    <xf numFmtId="0" fontId="88" fillId="0" borderId="9" xfId="3" applyFont="1" applyBorder="1" applyAlignment="1">
      <alignment horizontal="center" vertical="center" textRotation="90"/>
    </xf>
    <xf numFmtId="1" fontId="136" fillId="0" borderId="0" xfId="3" applyNumberFormat="1" applyFont="1" applyAlignment="1">
      <alignment horizontal="left"/>
    </xf>
    <xf numFmtId="0" fontId="136" fillId="0" borderId="0" xfId="3" applyFont="1" applyAlignment="1">
      <alignment horizontal="left"/>
    </xf>
    <xf numFmtId="0" fontId="141" fillId="0" borderId="0" xfId="7" applyFont="1" applyAlignment="1">
      <alignment horizontal="left"/>
    </xf>
    <xf numFmtId="0" fontId="141" fillId="0" borderId="0" xfId="7" applyFont="1" applyAlignment="1">
      <alignment horizontal="center" vertical="center"/>
    </xf>
    <xf numFmtId="0" fontId="120" fillId="0" borderId="2" xfId="7" applyFont="1" applyBorder="1" applyAlignment="1">
      <alignment horizontal="left" vertical="center" wrapText="1"/>
    </xf>
    <xf numFmtId="0" fontId="120" fillId="0" borderId="2" xfId="7" applyFont="1" applyBorder="1" applyAlignment="1">
      <alignment horizontal="center" vertical="center"/>
    </xf>
    <xf numFmtId="0" fontId="124" fillId="0" borderId="0" xfId="7" applyFont="1" applyAlignment="1">
      <alignment horizontal="center"/>
    </xf>
    <xf numFmtId="0" fontId="120" fillId="0" borderId="2" xfId="7" applyFont="1" applyBorder="1" applyAlignment="1">
      <alignment horizontal="left" vertical="center"/>
    </xf>
    <xf numFmtId="0" fontId="120" fillId="0" borderId="2" xfId="3" applyFont="1" applyBorder="1" applyAlignment="1">
      <alignment horizontal="left" vertical="center"/>
    </xf>
    <xf numFmtId="0" fontId="141" fillId="0" borderId="0" xfId="6" applyNumberFormat="1" applyFont="1" applyAlignment="1">
      <alignment horizontal="left" wrapText="1"/>
    </xf>
    <xf numFmtId="0" fontId="120" fillId="0" borderId="0" xfId="5" applyFont="1" applyAlignment="1">
      <alignment horizontal="center" vertical="top"/>
    </xf>
    <xf numFmtId="0" fontId="121" fillId="0" borderId="0" xfId="5" applyFont="1" applyAlignment="1">
      <alignment horizontal="center" vertical="top"/>
    </xf>
    <xf numFmtId="0" fontId="120" fillId="0" borderId="0" xfId="5" applyFont="1" applyAlignment="1">
      <alignment horizontal="right" vertical="top"/>
    </xf>
    <xf numFmtId="1" fontId="141" fillId="0" borderId="0" xfId="6" applyNumberFormat="1" applyFont="1" applyAlignment="1">
      <alignment horizontal="left" wrapText="1"/>
    </xf>
    <xf numFmtId="0" fontId="129" fillId="0" borderId="0" xfId="3" applyFont="1" applyAlignment="1">
      <alignment horizontal="center" wrapText="1"/>
    </xf>
    <xf numFmtId="0" fontId="117" fillId="0" borderId="0" xfId="7" applyAlignment="1">
      <alignment horizontal="center" wrapText="1"/>
    </xf>
    <xf numFmtId="0" fontId="144" fillId="2" borderId="16" xfId="3" applyFont="1" applyFill="1" applyBorder="1" applyAlignment="1">
      <alignment horizontal="center" vertical="center" wrapText="1"/>
    </xf>
    <xf numFmtId="0" fontId="144" fillId="2" borderId="8" xfId="3" applyFont="1" applyFill="1" applyBorder="1" applyAlignment="1">
      <alignment horizontal="center" vertical="center" wrapText="1"/>
    </xf>
    <xf numFmtId="0" fontId="144" fillId="2" borderId="17" xfId="3" applyFont="1" applyFill="1" applyBorder="1" applyAlignment="1">
      <alignment horizontal="center" vertical="center" wrapText="1"/>
    </xf>
    <xf numFmtId="0" fontId="144" fillId="2" borderId="18" xfId="3" applyFont="1" applyFill="1" applyBorder="1" applyAlignment="1">
      <alignment horizontal="center" vertical="center" wrapText="1"/>
    </xf>
    <xf numFmtId="0" fontId="144" fillId="2" borderId="1" xfId="3" applyFont="1" applyFill="1" applyBorder="1" applyAlignment="1">
      <alignment horizontal="center" vertical="center" wrapText="1"/>
    </xf>
    <xf numFmtId="0" fontId="144" fillId="2" borderId="19" xfId="3" applyFont="1" applyFill="1" applyBorder="1" applyAlignment="1">
      <alignment horizontal="center" vertical="center" wrapText="1"/>
    </xf>
  </cellXfs>
  <cellStyles count="9">
    <cellStyle name="Comma 2" xfId="2" xr:uid="{ADEE0CB5-B218-49DA-B9F3-91043DF4C0A2}"/>
    <cellStyle name="Comma 2 3" xfId="4" xr:uid="{898871A0-F2CE-42D4-9987-7EF56854DCB8}"/>
    <cellStyle name="Comma 3" xfId="6" xr:uid="{806CC9E0-D164-47FB-8020-441B9F2DD19B}"/>
    <cellStyle name="Hiperveza" xfId="8" builtinId="8"/>
    <cellStyle name="Normal 2 2" xfId="3" xr:uid="{4D16067E-B88C-4C1E-9F04-00121E649440}"/>
    <cellStyle name="Normal 4" xfId="7" xr:uid="{BCD4D605-B475-4843-9856-B6FEEFD744C6}"/>
    <cellStyle name="Normal 5" xfId="5" xr:uid="{920F6A26-E6D8-401A-9F5F-2D8290374FDB}"/>
    <cellStyle name="Normalno" xfId="0" builtinId="0"/>
    <cellStyle name="Zarez" xfId="1" builtinId="3"/>
  </cellStyles>
  <dxfs count="39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dina.dzogic\Downloads\Osiguravaju&#263;a%20dru&#353;tva%20(1).xlsx" TargetMode="External"/><Relationship Id="rId1" Type="http://schemas.openxmlformats.org/officeDocument/2006/relationships/externalLinkPath" Target="file:///\\FILE1\Redirected%20Folder\Users\eldina.dzogic\Downloads\Osiguravaju&#263;a%20dru&#353;tva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dina.dzogic\Downloads\Osiguravaju&#263;a%20dru&#353;tva%20(2).xlsx" TargetMode="External"/><Relationship Id="rId1" Type="http://schemas.openxmlformats.org/officeDocument/2006/relationships/externalLinkPath" Target="file:///\\FILE1\Redirected%20Folder\Users\eldina.dzogic\Downloads\Osiguravaju&#263;a%20dru&#353;tva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ad\Desktop\OBRA&#268;UN%2030062026\4263232820000_30062026%20FIN%20IZV.xlsx" TargetMode="External"/><Relationship Id="rId1" Type="http://schemas.openxmlformats.org/officeDocument/2006/relationships/externalLinkPath" Target="/Users/Sead/Desktop/OBRA&#268;UN%2030062026/4263232820000_30062026%20FIN%20IZ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PP"/>
      <sheetName val="ITG1"/>
      <sheetName val="ITG2"/>
      <sheetName val="IPK"/>
      <sheetName val="INV01-1"/>
      <sheetName val="INV01-2"/>
      <sheetName val="TZ"/>
      <sheetName val="ONŠ"/>
      <sheetName val="VN"/>
      <sheetName val="ZS"/>
      <sheetName val="ObavijRazvrst"/>
      <sheetName val="IzjStandard"/>
      <sheetName val="IzjNeaktiv"/>
    </sheetNames>
    <sheetDataSet>
      <sheetData sheetId="0"/>
      <sheetData sheetId="1">
        <row r="12">
          <cell r="B12"/>
        </row>
      </sheetData>
      <sheetData sheetId="2"/>
      <sheetData sheetId="3">
        <row r="10">
          <cell r="A10"/>
        </row>
        <row r="34">
          <cell r="A34"/>
          <cell r="B34"/>
        </row>
        <row r="55">
          <cell r="A55" t="str">
            <v>Godišnji</v>
          </cell>
        </row>
        <row r="58">
          <cell r="D58">
            <v>45726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PP"/>
      <sheetName val="ITG1"/>
      <sheetName val="ITG2"/>
      <sheetName val="IPK"/>
      <sheetName val="INV01-1"/>
      <sheetName val="INV01-2"/>
      <sheetName val="TZ"/>
      <sheetName val="ONŠ"/>
      <sheetName val="VN"/>
      <sheetName val="ZS"/>
      <sheetName val="ObavijRazvrst"/>
      <sheetName val="IzjStandard"/>
      <sheetName val="IzjNeaktiv"/>
    </sheetNames>
    <sheetDataSet>
      <sheetData sheetId="0"/>
      <sheetData sheetId="1">
        <row r="12">
          <cell r="B12"/>
        </row>
      </sheetData>
      <sheetData sheetId="2"/>
      <sheetData sheetId="3">
        <row r="10">
          <cell r="A10"/>
        </row>
        <row r="34">
          <cell r="A34"/>
          <cell r="B34"/>
        </row>
        <row r="55">
          <cell r="A55" t="str">
            <v>Godišnji</v>
          </cell>
        </row>
        <row r="58">
          <cell r="D58">
            <v>45726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PP"/>
      <sheetName val="ITG1"/>
      <sheetName val="ITG2"/>
      <sheetName val="IPK"/>
      <sheetName val="INV01-1"/>
      <sheetName val="INV01-2"/>
      <sheetName val="TZ"/>
      <sheetName val="ONŠ"/>
      <sheetName val="VN"/>
      <sheetName val="ZS"/>
      <sheetName val="ObavijRazvrst"/>
      <sheetName val="IzjStandard"/>
      <sheetName val="IzjNeaktiv"/>
    </sheetNames>
    <sheetDataSet>
      <sheetData sheetId="0">
        <row r="2">
          <cell r="E2">
            <v>75290</v>
          </cell>
          <cell r="AA2" t="str">
            <v>Godišnji|Osnovna</v>
          </cell>
          <cell r="AF2">
            <v>5.0000000000000001E-4</v>
          </cell>
          <cell r="AH2">
            <v>5.0000000000000001E-4</v>
          </cell>
        </row>
        <row r="3">
          <cell r="E3">
            <v>77000</v>
          </cell>
          <cell r="AA3" t="str">
            <v>Godišnji - različit izvještajni period|Osnovna</v>
          </cell>
          <cell r="AF3">
            <v>6.9999999999999999E-4</v>
          </cell>
          <cell r="AH3">
            <v>6.9999999999999999E-4</v>
          </cell>
        </row>
        <row r="4">
          <cell r="E4">
            <v>77240</v>
          </cell>
          <cell r="AA4" t="str">
            <v>Godišnji - životno osiguranje|Osnovna</v>
          </cell>
          <cell r="AF4">
            <v>6.9999999999999999E-4</v>
          </cell>
          <cell r="AH4">
            <v>6.9999999999999999E-4</v>
          </cell>
        </row>
        <row r="5">
          <cell r="E5">
            <v>77250</v>
          </cell>
          <cell r="AA5" t="str">
            <v>Godišnji - neživotno osiguranje|Osnovna</v>
          </cell>
          <cell r="AF5">
            <v>6.9999999999999999E-4</v>
          </cell>
        </row>
        <row r="6">
          <cell r="E6">
            <v>80270</v>
          </cell>
          <cell r="AA6" t="str">
            <v>Konsolidovani|Osnovna</v>
          </cell>
          <cell r="AF6">
            <v>6.9999999999999999E-4</v>
          </cell>
        </row>
        <row r="7">
          <cell r="E7">
            <v>71370</v>
          </cell>
          <cell r="AF7">
            <v>6.9999999999999999E-4</v>
          </cell>
        </row>
        <row r="8">
          <cell r="E8">
            <v>70230</v>
          </cell>
          <cell r="AF8">
            <v>4.0000000000000002E-4</v>
          </cell>
        </row>
        <row r="9">
          <cell r="E9">
            <v>72260</v>
          </cell>
          <cell r="AF9">
            <v>4.0000000000000002E-4</v>
          </cell>
        </row>
        <row r="10">
          <cell r="E10">
            <v>77245</v>
          </cell>
          <cell r="AF10">
            <v>6.9999999999999999E-4</v>
          </cell>
        </row>
        <row r="11">
          <cell r="E11">
            <v>77220</v>
          </cell>
          <cell r="AF11">
            <v>6.9999999999999999E-4</v>
          </cell>
        </row>
        <row r="12">
          <cell r="E12">
            <v>88300</v>
          </cell>
          <cell r="AF12" t="str">
            <v>-</v>
          </cell>
        </row>
        <row r="13">
          <cell r="E13">
            <v>75246</v>
          </cell>
          <cell r="AF13">
            <v>5.0000000000000001E-4</v>
          </cell>
        </row>
        <row r="14">
          <cell r="E14">
            <v>88260</v>
          </cell>
          <cell r="AF14" t="str">
            <v>-</v>
          </cell>
        </row>
        <row r="15">
          <cell r="E15">
            <v>74206</v>
          </cell>
          <cell r="AF15">
            <v>5.0000000000000001E-4</v>
          </cell>
        </row>
        <row r="16">
          <cell r="E16">
            <v>74203</v>
          </cell>
          <cell r="AF16">
            <v>6.9999999999999999E-4</v>
          </cell>
        </row>
        <row r="17">
          <cell r="E17">
            <v>70210</v>
          </cell>
          <cell r="AF17">
            <v>4.0000000000000002E-4</v>
          </cell>
        </row>
        <row r="18">
          <cell r="E18">
            <v>76233</v>
          </cell>
          <cell r="AF18">
            <v>1.4999999999999999E-4</v>
          </cell>
        </row>
        <row r="19">
          <cell r="E19">
            <v>70220</v>
          </cell>
          <cell r="AF19">
            <v>4.0000000000000002E-4</v>
          </cell>
        </row>
        <row r="20">
          <cell r="E20">
            <v>80260</v>
          </cell>
          <cell r="AF20">
            <v>6.9999999999999999E-4</v>
          </cell>
        </row>
        <row r="21">
          <cell r="E21">
            <v>73250</v>
          </cell>
          <cell r="AF21">
            <v>5.0000000000000001E-4</v>
          </cell>
        </row>
        <row r="22">
          <cell r="E22">
            <v>71270</v>
          </cell>
          <cell r="AF22">
            <v>4.0000000000000002E-4</v>
          </cell>
        </row>
        <row r="23">
          <cell r="E23">
            <v>80230</v>
          </cell>
          <cell r="AF23">
            <v>6.9999999999999999E-4</v>
          </cell>
        </row>
        <row r="24">
          <cell r="E24">
            <v>73101</v>
          </cell>
          <cell r="AF24">
            <v>5.0000000000000001E-4</v>
          </cell>
        </row>
        <row r="25">
          <cell r="E25">
            <v>70240</v>
          </cell>
          <cell r="AF25">
            <v>4.0000000000000002E-4</v>
          </cell>
        </row>
        <row r="26">
          <cell r="E26">
            <v>75320</v>
          </cell>
          <cell r="AF26">
            <v>5.0000000000000001E-4</v>
          </cell>
        </row>
        <row r="27">
          <cell r="E27">
            <v>76250</v>
          </cell>
          <cell r="AF27">
            <v>5.0000000000000001E-4</v>
          </cell>
        </row>
        <row r="28">
          <cell r="E28">
            <v>88340</v>
          </cell>
          <cell r="AF28">
            <v>6.9999999999999999E-4</v>
          </cell>
        </row>
        <row r="29">
          <cell r="E29">
            <v>71240</v>
          </cell>
          <cell r="AF29">
            <v>6.9999999999999999E-4</v>
          </cell>
        </row>
        <row r="30">
          <cell r="E30">
            <v>71210</v>
          </cell>
          <cell r="AF30">
            <v>6.9999999999999999E-4</v>
          </cell>
        </row>
        <row r="31">
          <cell r="E31">
            <v>71380</v>
          </cell>
          <cell r="AF31">
            <v>6.9999999999999999E-4</v>
          </cell>
        </row>
        <row r="32">
          <cell r="E32">
            <v>88420</v>
          </cell>
          <cell r="AF32" t="str">
            <v>-</v>
          </cell>
        </row>
        <row r="33">
          <cell r="E33">
            <v>70101</v>
          </cell>
          <cell r="AF33">
            <v>4.0000000000000002E-4</v>
          </cell>
        </row>
        <row r="34">
          <cell r="E34">
            <v>72240</v>
          </cell>
        </row>
        <row r="35">
          <cell r="E35">
            <v>75260</v>
          </cell>
        </row>
        <row r="36">
          <cell r="E36">
            <v>71250</v>
          </cell>
        </row>
        <row r="37">
          <cell r="E37">
            <v>75280</v>
          </cell>
        </row>
        <row r="38">
          <cell r="E38">
            <v>79280</v>
          </cell>
        </row>
        <row r="39">
          <cell r="E39">
            <v>88400</v>
          </cell>
        </row>
        <row r="40">
          <cell r="E40">
            <v>71260</v>
          </cell>
        </row>
        <row r="41">
          <cell r="E41">
            <v>80320</v>
          </cell>
        </row>
        <row r="42">
          <cell r="E42">
            <v>80101</v>
          </cell>
        </row>
        <row r="43">
          <cell r="E43">
            <v>75300</v>
          </cell>
        </row>
        <row r="44">
          <cell r="E44">
            <v>88320</v>
          </cell>
        </row>
        <row r="45">
          <cell r="E45">
            <v>74250</v>
          </cell>
        </row>
        <row r="46">
          <cell r="E46">
            <v>88000</v>
          </cell>
        </row>
        <row r="47">
          <cell r="E47">
            <v>88390</v>
          </cell>
        </row>
        <row r="48">
          <cell r="E48">
            <v>72290</v>
          </cell>
        </row>
        <row r="49">
          <cell r="E49">
            <v>76290</v>
          </cell>
        </row>
        <row r="50">
          <cell r="E50">
            <v>71340</v>
          </cell>
        </row>
        <row r="51">
          <cell r="E51">
            <v>76270</v>
          </cell>
        </row>
        <row r="52">
          <cell r="E52">
            <v>73290</v>
          </cell>
        </row>
        <row r="53">
          <cell r="E53">
            <v>88240</v>
          </cell>
        </row>
        <row r="54">
          <cell r="E54">
            <v>88440</v>
          </cell>
        </row>
        <row r="55">
          <cell r="E55">
            <v>88370</v>
          </cell>
        </row>
        <row r="56">
          <cell r="E56">
            <v>79260</v>
          </cell>
        </row>
        <row r="57">
          <cell r="E57">
            <v>75411</v>
          </cell>
        </row>
        <row r="58">
          <cell r="E58">
            <v>71000</v>
          </cell>
        </row>
        <row r="59">
          <cell r="E59">
            <v>71000</v>
          </cell>
        </row>
        <row r="60">
          <cell r="E60">
            <v>71000</v>
          </cell>
        </row>
        <row r="61">
          <cell r="E61">
            <v>71000</v>
          </cell>
        </row>
        <row r="62">
          <cell r="E62">
            <v>75350</v>
          </cell>
        </row>
        <row r="63">
          <cell r="E63">
            <v>88360</v>
          </cell>
        </row>
        <row r="64">
          <cell r="E64">
            <v>88220</v>
          </cell>
        </row>
        <row r="65">
          <cell r="E65">
            <v>75414</v>
          </cell>
        </row>
        <row r="66">
          <cell r="E66">
            <v>74260</v>
          </cell>
        </row>
        <row r="67">
          <cell r="E67">
            <v>80240</v>
          </cell>
        </row>
        <row r="68">
          <cell r="E68">
            <v>72270</v>
          </cell>
        </row>
        <row r="69">
          <cell r="E69">
            <v>71220</v>
          </cell>
        </row>
        <row r="70">
          <cell r="E70">
            <v>75000</v>
          </cell>
        </row>
        <row r="71">
          <cell r="E71">
            <v>74230</v>
          </cell>
        </row>
        <row r="72">
          <cell r="E72">
            <v>71330</v>
          </cell>
        </row>
        <row r="73">
          <cell r="E73">
            <v>77230</v>
          </cell>
        </row>
        <row r="74">
          <cell r="E74">
            <v>71300</v>
          </cell>
        </row>
        <row r="75">
          <cell r="E75">
            <v>72250</v>
          </cell>
        </row>
        <row r="76">
          <cell r="E76">
            <v>71320</v>
          </cell>
        </row>
        <row r="77">
          <cell r="E77">
            <v>72220</v>
          </cell>
        </row>
        <row r="78">
          <cell r="E78">
            <v>72000</v>
          </cell>
        </row>
        <row r="79">
          <cell r="E79">
            <v>72230</v>
          </cell>
        </row>
        <row r="80">
          <cell r="E80">
            <v>75270</v>
          </cell>
        </row>
      </sheetData>
      <sheetData sheetId="1"/>
      <sheetData sheetId="2"/>
      <sheetData sheetId="3"/>
      <sheetData sheetId="4">
        <row r="21">
          <cell r="AX21">
            <v>101536</v>
          </cell>
          <cell r="AZ21">
            <v>85543</v>
          </cell>
        </row>
        <row r="23">
          <cell r="AX23">
            <v>6989881</v>
          </cell>
          <cell r="AZ23">
            <v>6989881</v>
          </cell>
        </row>
        <row r="24">
          <cell r="AX24">
            <v>3877664</v>
          </cell>
          <cell r="AZ24">
            <v>3936631</v>
          </cell>
        </row>
        <row r="25">
          <cell r="AX25">
            <v>-2173439</v>
          </cell>
          <cell r="AZ25">
            <v>-2328368</v>
          </cell>
        </row>
        <row r="27">
          <cell r="AX27">
            <v>13354750</v>
          </cell>
          <cell r="AZ27">
            <v>13354750</v>
          </cell>
        </row>
        <row r="28">
          <cell r="AX28">
            <v>314333</v>
          </cell>
          <cell r="AZ28">
            <v>278054</v>
          </cell>
        </row>
        <row r="52">
          <cell r="AX52">
            <v>10000000</v>
          </cell>
          <cell r="AZ52">
            <v>7865000</v>
          </cell>
        </row>
        <row r="53">
          <cell r="AX53">
            <v>160792</v>
          </cell>
          <cell r="AZ53">
            <v>108877</v>
          </cell>
        </row>
        <row r="54">
          <cell r="AX54">
            <v>681508</v>
          </cell>
          <cell r="AZ54">
            <v>734513</v>
          </cell>
        </row>
        <row r="58">
          <cell r="AX58">
            <v>503760</v>
          </cell>
          <cell r="AZ58">
            <v>611529</v>
          </cell>
        </row>
        <row r="60">
          <cell r="AX60">
            <v>505588</v>
          </cell>
          <cell r="AZ60">
            <v>1494794</v>
          </cell>
        </row>
        <row r="69">
          <cell r="AX69">
            <v>165030</v>
          </cell>
          <cell r="AZ69">
            <v>271396</v>
          </cell>
        </row>
        <row r="70">
          <cell r="AX70">
            <v>74248</v>
          </cell>
          <cell r="AZ70">
            <v>60931</v>
          </cell>
        </row>
        <row r="75">
          <cell r="AX75">
            <v>306067</v>
          </cell>
          <cell r="AZ75">
            <v>392146</v>
          </cell>
        </row>
        <row r="78">
          <cell r="AX78">
            <v>1203675</v>
          </cell>
          <cell r="AZ78">
            <v>1102541</v>
          </cell>
        </row>
        <row r="79">
          <cell r="AX79">
            <v>1725</v>
          </cell>
          <cell r="AZ79">
            <v>1725</v>
          </cell>
        </row>
        <row r="80">
          <cell r="AX80">
            <v>8314</v>
          </cell>
          <cell r="AZ80">
            <v>8369</v>
          </cell>
        </row>
        <row r="82">
          <cell r="AX82">
            <v>79142</v>
          </cell>
          <cell r="AZ82">
            <v>58294</v>
          </cell>
        </row>
        <row r="85">
          <cell r="AX85">
            <v>1813291</v>
          </cell>
          <cell r="AZ85">
            <v>1844562</v>
          </cell>
        </row>
        <row r="86">
          <cell r="AX86">
            <v>577515</v>
          </cell>
          <cell r="AZ86">
            <v>586983</v>
          </cell>
        </row>
        <row r="88">
          <cell r="AX88">
            <v>2462548</v>
          </cell>
          <cell r="AZ88">
            <v>2369539</v>
          </cell>
        </row>
        <row r="97">
          <cell r="AX97">
            <v>8000000</v>
          </cell>
          <cell r="AZ97">
            <v>8000000</v>
          </cell>
        </row>
        <row r="106">
          <cell r="AX106">
            <v>1688719</v>
          </cell>
          <cell r="AZ106">
            <v>1781650</v>
          </cell>
        </row>
        <row r="113">
          <cell r="AX113">
            <v>92931</v>
          </cell>
          <cell r="AZ113">
            <v>-1981805</v>
          </cell>
        </row>
        <row r="118">
          <cell r="AX118">
            <v>15583130</v>
          </cell>
          <cell r="AZ118">
            <v>15945791</v>
          </cell>
        </row>
        <row r="120">
          <cell r="AX120">
            <v>12775552</v>
          </cell>
          <cell r="AZ120">
            <v>13488828</v>
          </cell>
        </row>
        <row r="141">
          <cell r="AX141">
            <v>215697</v>
          </cell>
          <cell r="AZ141">
            <v>13362</v>
          </cell>
        </row>
        <row r="142">
          <cell r="AX142">
            <v>318354</v>
          </cell>
          <cell r="AZ142">
            <v>213156</v>
          </cell>
        </row>
        <row r="143">
          <cell r="AX143">
            <v>126798</v>
          </cell>
          <cell r="AZ143">
            <v>130483</v>
          </cell>
        </row>
        <row r="147">
          <cell r="AZ147">
            <v>126054</v>
          </cell>
        </row>
        <row r="149">
          <cell r="AX149">
            <v>2462548</v>
          </cell>
          <cell r="AZ149">
            <v>2369539</v>
          </cell>
        </row>
      </sheetData>
      <sheetData sheetId="5">
        <row r="19">
          <cell r="AU19">
            <v>17776296</v>
          </cell>
          <cell r="AW19">
            <v>17799159</v>
          </cell>
        </row>
        <row r="21">
          <cell r="AU21">
            <v>-133188</v>
          </cell>
          <cell r="AW21">
            <v>-67756</v>
          </cell>
        </row>
        <row r="22">
          <cell r="AU22">
            <v>-495055</v>
          </cell>
          <cell r="AW22">
            <v>-658809</v>
          </cell>
        </row>
        <row r="24">
          <cell r="AU24">
            <v>-1117178</v>
          </cell>
          <cell r="AW24">
            <v>-362661</v>
          </cell>
        </row>
        <row r="25">
          <cell r="AU25">
            <v>101453</v>
          </cell>
          <cell r="AW25">
            <v>107768</v>
          </cell>
        </row>
        <row r="30">
          <cell r="AU30">
            <v>33600</v>
          </cell>
          <cell r="AW30">
            <v>33600</v>
          </cell>
        </row>
        <row r="31">
          <cell r="AU31">
            <v>0</v>
          </cell>
        </row>
        <row r="32">
          <cell r="AU32">
            <v>0</v>
          </cell>
        </row>
        <row r="33">
          <cell r="AU33">
            <v>99986</v>
          </cell>
          <cell r="AW33">
            <v>116409</v>
          </cell>
        </row>
        <row r="46">
          <cell r="AU46">
            <v>1773</v>
          </cell>
          <cell r="AW46">
            <v>39242</v>
          </cell>
        </row>
        <row r="47">
          <cell r="AU47">
            <v>54478</v>
          </cell>
          <cell r="AW47">
            <v>66769</v>
          </cell>
        </row>
        <row r="48">
          <cell r="AU48">
            <v>61620</v>
          </cell>
          <cell r="AW48">
            <v>41063</v>
          </cell>
        </row>
        <row r="51">
          <cell r="AU51">
            <v>5841789</v>
          </cell>
          <cell r="AW51">
            <v>9094622</v>
          </cell>
        </row>
        <row r="53">
          <cell r="AU53">
            <v>-233976</v>
          </cell>
          <cell r="AW53">
            <v>-558380</v>
          </cell>
        </row>
        <row r="55">
          <cell r="AU55">
            <v>484681</v>
          </cell>
          <cell r="AW55">
            <v>713276</v>
          </cell>
        </row>
        <row r="56">
          <cell r="AU56">
            <v>0</v>
          </cell>
        </row>
        <row r="57">
          <cell r="AU57">
            <v>-6156</v>
          </cell>
          <cell r="AW57">
            <v>-989207</v>
          </cell>
        </row>
        <row r="72">
          <cell r="AU72">
            <v>559067</v>
          </cell>
          <cell r="AW72">
            <v>604227</v>
          </cell>
        </row>
        <row r="75">
          <cell r="AU75">
            <v>2072124</v>
          </cell>
          <cell r="AW75">
            <v>1913473</v>
          </cell>
        </row>
        <row r="76">
          <cell r="AU76">
            <v>6115151</v>
          </cell>
          <cell r="AW76">
            <v>6479671</v>
          </cell>
        </row>
        <row r="77">
          <cell r="AU77">
            <v>-140461</v>
          </cell>
          <cell r="AW77">
            <v>-31271</v>
          </cell>
        </row>
        <row r="79">
          <cell r="AU79">
            <v>123853</v>
          </cell>
          <cell r="AW79">
            <v>170921</v>
          </cell>
        </row>
        <row r="80">
          <cell r="AU80">
            <v>453529</v>
          </cell>
          <cell r="AW80">
            <v>471697</v>
          </cell>
        </row>
        <row r="81">
          <cell r="AU81">
            <v>867964</v>
          </cell>
          <cell r="AW81">
            <v>979725</v>
          </cell>
        </row>
        <row r="86">
          <cell r="AU86">
            <v>36278</v>
          </cell>
          <cell r="AW86">
            <v>75786</v>
          </cell>
        </row>
        <row r="94">
          <cell r="AU94">
            <v>240</v>
          </cell>
          <cell r="AW94">
            <v>360</v>
          </cell>
        </row>
        <row r="95">
          <cell r="AU95">
            <v>147016</v>
          </cell>
          <cell r="AW95">
            <v>171689</v>
          </cell>
        </row>
        <row r="99">
          <cell r="AU99">
            <v>6269</v>
          </cell>
        </row>
        <row r="133">
          <cell r="AU133">
            <v>56417</v>
          </cell>
        </row>
        <row r="138">
          <cell r="AU138">
            <v>16383785</v>
          </cell>
          <cell r="AW138">
            <v>17114784</v>
          </cell>
        </row>
        <row r="139">
          <cell r="AU139">
            <v>16321099</v>
          </cell>
          <cell r="AW139">
            <v>19096589</v>
          </cell>
        </row>
      </sheetData>
      <sheetData sheetId="6"/>
      <sheetData sheetId="7"/>
      <sheetData sheetId="8">
        <row r="21">
          <cell r="AM21">
            <v>-1981805</v>
          </cell>
          <cell r="AW21">
            <v>354831</v>
          </cell>
        </row>
        <row r="23">
          <cell r="AM23">
            <v>191207</v>
          </cell>
          <cell r="AW23">
            <v>328457</v>
          </cell>
        </row>
        <row r="24">
          <cell r="AM24">
            <v>15992</v>
          </cell>
          <cell r="AW24">
            <v>25137</v>
          </cell>
        </row>
        <row r="25">
          <cell r="AW25">
            <v>4423550</v>
          </cell>
        </row>
        <row r="26">
          <cell r="AM26">
            <v>39508</v>
          </cell>
        </row>
        <row r="27">
          <cell r="AM27">
            <v>116409</v>
          </cell>
          <cell r="AW27">
            <v>229754</v>
          </cell>
        </row>
        <row r="29">
          <cell r="AW29">
            <v>8747</v>
          </cell>
        </row>
        <row r="30">
          <cell r="AM30">
            <v>50677</v>
          </cell>
          <cell r="AW30">
            <v>74084</v>
          </cell>
        </row>
        <row r="34">
          <cell r="AM34">
            <v>-1090</v>
          </cell>
          <cell r="AW34">
            <v>-89715</v>
          </cell>
        </row>
        <row r="37">
          <cell r="AM37">
            <v>137622</v>
          </cell>
          <cell r="AW37">
            <v>-225263</v>
          </cell>
        </row>
        <row r="39">
          <cell r="AM39">
            <v>-182695</v>
          </cell>
          <cell r="AW39">
            <v>418198</v>
          </cell>
        </row>
        <row r="40">
          <cell r="AM40">
            <v>20848</v>
          </cell>
          <cell r="AW40">
            <v>-6061</v>
          </cell>
        </row>
        <row r="41">
          <cell r="AM41">
            <v>-40739</v>
          </cell>
          <cell r="AW41">
            <v>-423007</v>
          </cell>
        </row>
        <row r="42">
          <cell r="AM42">
            <v>-1075937</v>
          </cell>
          <cell r="AW42">
            <v>-4564047</v>
          </cell>
        </row>
        <row r="47">
          <cell r="AM47">
            <v>303848</v>
          </cell>
          <cell r="AW47">
            <v>-127120</v>
          </cell>
        </row>
        <row r="48">
          <cell r="AM48">
            <v>126054</v>
          </cell>
        </row>
        <row r="49">
          <cell r="AM49">
            <v>41074</v>
          </cell>
          <cell r="AW49">
            <v>220826</v>
          </cell>
        </row>
        <row r="58">
          <cell r="AM58">
            <v>10000</v>
          </cell>
        </row>
        <row r="61">
          <cell r="AM61">
            <v>2135000</v>
          </cell>
        </row>
        <row r="64">
          <cell r="AM64">
            <v>51915</v>
          </cell>
          <cell r="AW64">
            <v>194290</v>
          </cell>
        </row>
        <row r="66">
          <cell r="AM66">
            <v>58967</v>
          </cell>
          <cell r="AW66">
            <v>729667</v>
          </cell>
        </row>
        <row r="67">
          <cell r="AW67">
            <v>17125</v>
          </cell>
        </row>
        <row r="69">
          <cell r="AW69">
            <v>200000</v>
          </cell>
        </row>
        <row r="91">
          <cell r="AM91">
            <v>1213714</v>
          </cell>
          <cell r="AW91">
            <v>1567845</v>
          </cell>
        </row>
      </sheetData>
      <sheetData sheetId="9">
        <row r="40">
          <cell r="AC40">
            <v>1611179</v>
          </cell>
          <cell r="AD40">
            <v>77540</v>
          </cell>
        </row>
        <row r="52">
          <cell r="AC52">
            <v>77540</v>
          </cell>
          <cell r="AD52">
            <v>-77540</v>
          </cell>
        </row>
        <row r="61">
          <cell r="AD61">
            <v>-1981805</v>
          </cell>
        </row>
        <row r="68">
          <cell r="AC68">
            <v>92931</v>
          </cell>
          <cell r="AD68">
            <v>-92931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melija-osiguranje.com/" TargetMode="External"/><Relationship Id="rId1" Type="http://schemas.openxmlformats.org/officeDocument/2006/relationships/hyperlink" Target="mailto:info@camelija-osiguranj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FC61-1280-4DEA-94F6-8A332AAD2CD9}">
  <sheetPr>
    <tabColor theme="7" tint="-0.249977111117893"/>
  </sheetPr>
  <dimension ref="A1:AIJ53"/>
  <sheetViews>
    <sheetView showGridLines="0" tabSelected="1" topLeftCell="B1" zoomScaleNormal="100" zoomScalePageLayoutView="39" workbookViewId="0">
      <selection activeCell="C45" sqref="C45:F45"/>
    </sheetView>
  </sheetViews>
  <sheetFormatPr defaultColWidth="2.5703125" defaultRowHeight="15.75" x14ac:dyDescent="0.25"/>
  <cols>
    <col min="1" max="1" width="5.140625" style="291" hidden="1" customWidth="1"/>
    <col min="2" max="2" width="1.7109375" style="291" customWidth="1"/>
    <col min="3" max="3" width="12.7109375" style="292" bestFit="1" customWidth="1"/>
    <col min="4" max="4" width="3" style="292" customWidth="1"/>
    <col min="5" max="5" width="2.5703125" style="292" customWidth="1"/>
    <col min="6" max="6" width="9.140625" style="292" bestFit="1" customWidth="1"/>
    <col min="7" max="17" width="2.5703125" style="292" customWidth="1"/>
    <col min="18" max="18" width="12.85546875" style="292" customWidth="1"/>
    <col min="19" max="21" width="2.5703125" style="292" customWidth="1"/>
    <col min="22" max="22" width="3" style="292" customWidth="1"/>
    <col min="23" max="31" width="2.5703125" style="292" customWidth="1"/>
    <col min="32" max="32" width="2.7109375" style="292" customWidth="1"/>
    <col min="33" max="33" width="3.85546875" style="292" customWidth="1"/>
    <col min="34" max="34" width="4.42578125" style="292" customWidth="1"/>
    <col min="35" max="35" width="1" style="292" customWidth="1"/>
    <col min="36" max="36" width="3.85546875" style="292" customWidth="1"/>
    <col min="37" max="38" width="2.5703125" style="292" customWidth="1"/>
    <col min="39" max="41" width="2.5703125" style="292"/>
    <col min="42" max="42" width="1.85546875" style="292" customWidth="1"/>
    <col min="43" max="43" width="1.5703125" style="292" customWidth="1"/>
    <col min="44" max="44" width="4.5703125" style="292" customWidth="1"/>
    <col min="45" max="16384" width="2.5703125" style="292"/>
  </cols>
  <sheetData>
    <row r="1" spans="1:920" s="278" customFormat="1" ht="15" customHeight="1" x14ac:dyDescent="0.25">
      <c r="C1" s="370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AA1" s="279"/>
      <c r="AF1" s="280"/>
      <c r="AG1" s="280"/>
      <c r="AH1" s="281"/>
      <c r="AI1" s="280"/>
      <c r="AJ1" s="282"/>
      <c r="AK1" s="372" t="s">
        <v>661</v>
      </c>
      <c r="AL1" s="373"/>
      <c r="AM1" s="373"/>
      <c r="AN1" s="373"/>
      <c r="AO1" s="373"/>
      <c r="AP1" s="373"/>
      <c r="AQ1" s="373"/>
    </row>
    <row r="2" spans="1:920" s="280" customFormat="1" ht="18" customHeight="1" x14ac:dyDescent="0.25">
      <c r="C2" s="285"/>
      <c r="D2" s="286"/>
      <c r="E2" s="286"/>
      <c r="F2" s="286"/>
      <c r="G2" s="286"/>
      <c r="H2" s="286"/>
      <c r="I2" s="286"/>
      <c r="J2" s="286"/>
      <c r="K2" s="286"/>
      <c r="L2" s="286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8"/>
      <c r="Y2" s="288"/>
      <c r="Z2" s="288"/>
      <c r="AA2" s="289"/>
      <c r="AC2" s="374"/>
      <c r="AD2" s="374"/>
      <c r="AE2" s="374"/>
      <c r="AF2" s="374"/>
      <c r="AG2" s="374"/>
      <c r="AH2" s="374"/>
      <c r="AI2" s="278"/>
      <c r="AJ2" s="282"/>
      <c r="AK2" s="374" t="s">
        <v>616</v>
      </c>
      <c r="AL2" s="374"/>
      <c r="AM2" s="374"/>
      <c r="AN2" s="374"/>
      <c r="AO2" s="374"/>
      <c r="AP2" s="374"/>
      <c r="AQ2" s="374"/>
    </row>
    <row r="3" spans="1:920" ht="21" customHeight="1" x14ac:dyDescent="0.25">
      <c r="D3" s="282"/>
    </row>
    <row r="4" spans="1:920" s="294" customFormat="1" ht="21" customHeight="1" x14ac:dyDescent="0.3">
      <c r="A4" s="251"/>
      <c r="B4" s="251"/>
      <c r="C4" s="375" t="s">
        <v>617</v>
      </c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293"/>
      <c r="DB4" s="293"/>
      <c r="DC4" s="293"/>
      <c r="DD4" s="293"/>
      <c r="DE4" s="293"/>
      <c r="DF4" s="293"/>
      <c r="DG4" s="293"/>
      <c r="DH4" s="293"/>
      <c r="DI4" s="293"/>
      <c r="DJ4" s="293"/>
      <c r="DK4" s="293"/>
      <c r="DL4" s="293"/>
      <c r="DM4" s="293"/>
      <c r="DN4" s="293"/>
      <c r="DO4" s="293"/>
      <c r="DP4" s="293"/>
      <c r="DQ4" s="293"/>
      <c r="DR4" s="293"/>
      <c r="DS4" s="293"/>
      <c r="DT4" s="293"/>
      <c r="DU4" s="293"/>
      <c r="DV4" s="293"/>
      <c r="DW4" s="293"/>
      <c r="DX4" s="293"/>
      <c r="DY4" s="293"/>
      <c r="DZ4" s="293"/>
      <c r="EA4" s="293"/>
      <c r="EB4" s="293"/>
      <c r="EC4" s="293"/>
      <c r="ED4" s="293"/>
      <c r="EE4" s="293"/>
      <c r="EF4" s="293"/>
      <c r="EG4" s="293"/>
      <c r="EH4" s="293"/>
      <c r="EI4" s="293"/>
      <c r="EJ4" s="293"/>
      <c r="EK4" s="293"/>
      <c r="EL4" s="293"/>
      <c r="EM4" s="293"/>
      <c r="EN4" s="293"/>
      <c r="EO4" s="293"/>
      <c r="EP4" s="293"/>
      <c r="EQ4" s="293"/>
      <c r="ER4" s="293"/>
      <c r="ES4" s="293"/>
      <c r="ET4" s="293"/>
      <c r="EU4" s="293"/>
      <c r="EV4" s="293"/>
      <c r="EW4" s="293"/>
      <c r="EX4" s="293"/>
      <c r="EY4" s="293"/>
      <c r="EZ4" s="293"/>
      <c r="FA4" s="293"/>
      <c r="FB4" s="293"/>
      <c r="FC4" s="293"/>
      <c r="FD4" s="293"/>
      <c r="FE4" s="293"/>
      <c r="FF4" s="293"/>
      <c r="FG4" s="293"/>
      <c r="FH4" s="293"/>
      <c r="FI4" s="293"/>
      <c r="FJ4" s="293"/>
      <c r="FK4" s="293"/>
      <c r="FL4" s="293"/>
      <c r="FM4" s="293"/>
      <c r="FN4" s="293"/>
      <c r="FO4" s="293"/>
      <c r="FP4" s="293"/>
      <c r="FQ4" s="293"/>
      <c r="FR4" s="293"/>
      <c r="FS4" s="293"/>
      <c r="FT4" s="293"/>
      <c r="FU4" s="293"/>
      <c r="FV4" s="293"/>
      <c r="FW4" s="293"/>
      <c r="FX4" s="293"/>
      <c r="FY4" s="293"/>
      <c r="FZ4" s="293"/>
      <c r="GA4" s="293"/>
      <c r="GB4" s="293"/>
      <c r="GC4" s="293"/>
      <c r="GD4" s="293"/>
      <c r="GE4" s="293"/>
      <c r="GF4" s="293"/>
      <c r="GG4" s="293"/>
      <c r="GH4" s="293"/>
      <c r="GI4" s="293"/>
      <c r="GJ4" s="293"/>
      <c r="GK4" s="293"/>
      <c r="GL4" s="293"/>
      <c r="GM4" s="293"/>
      <c r="GN4" s="293"/>
      <c r="GO4" s="293"/>
      <c r="GP4" s="293"/>
      <c r="GQ4" s="293"/>
      <c r="GR4" s="293"/>
      <c r="GS4" s="293"/>
      <c r="GT4" s="293"/>
      <c r="GU4" s="293"/>
      <c r="GV4" s="293"/>
      <c r="GW4" s="293"/>
      <c r="GX4" s="293"/>
      <c r="GY4" s="293"/>
      <c r="GZ4" s="293"/>
      <c r="HA4" s="293"/>
      <c r="HB4" s="293"/>
      <c r="HC4" s="293"/>
      <c r="HD4" s="293"/>
      <c r="HE4" s="293"/>
      <c r="HF4" s="293"/>
      <c r="HG4" s="293"/>
      <c r="HH4" s="293"/>
      <c r="HI4" s="293"/>
      <c r="HJ4" s="293"/>
      <c r="HK4" s="293"/>
      <c r="HL4" s="293"/>
      <c r="HM4" s="293"/>
      <c r="HN4" s="293"/>
      <c r="HO4" s="293"/>
      <c r="HP4" s="293"/>
      <c r="HQ4" s="293"/>
      <c r="HR4" s="293"/>
      <c r="HS4" s="293"/>
      <c r="HT4" s="293"/>
      <c r="HU4" s="293"/>
      <c r="HV4" s="293"/>
      <c r="HW4" s="293"/>
      <c r="HX4" s="293"/>
      <c r="HY4" s="293"/>
      <c r="HZ4" s="293"/>
      <c r="IA4" s="293"/>
      <c r="IB4" s="293"/>
      <c r="IC4" s="293"/>
      <c r="ID4" s="293"/>
      <c r="IE4" s="293"/>
      <c r="IF4" s="293"/>
      <c r="IG4" s="293"/>
      <c r="IH4" s="293"/>
      <c r="II4" s="293"/>
      <c r="IJ4" s="293"/>
      <c r="IK4" s="293"/>
      <c r="IL4" s="293"/>
      <c r="IM4" s="293"/>
      <c r="IN4" s="293"/>
      <c r="IO4" s="293"/>
      <c r="IP4" s="293"/>
      <c r="IQ4" s="293"/>
      <c r="IR4" s="293"/>
      <c r="IS4" s="293"/>
      <c r="IT4" s="293"/>
      <c r="IU4" s="293"/>
      <c r="IV4" s="293"/>
      <c r="IW4" s="293"/>
      <c r="IX4" s="293"/>
      <c r="IY4" s="293"/>
      <c r="IZ4" s="293"/>
      <c r="JA4" s="293"/>
      <c r="JB4" s="293"/>
      <c r="JC4" s="293"/>
      <c r="JD4" s="293"/>
      <c r="JE4" s="293"/>
      <c r="JF4" s="293"/>
      <c r="JG4" s="293"/>
      <c r="JH4" s="293"/>
      <c r="JI4" s="293"/>
      <c r="JJ4" s="293"/>
      <c r="JK4" s="293"/>
      <c r="JL4" s="293"/>
      <c r="JM4" s="293"/>
      <c r="JN4" s="293"/>
      <c r="JO4" s="293"/>
      <c r="JP4" s="293"/>
      <c r="JQ4" s="293"/>
      <c r="JR4" s="293"/>
      <c r="JS4" s="293"/>
      <c r="JT4" s="293"/>
      <c r="JU4" s="293"/>
      <c r="JV4" s="293"/>
      <c r="JW4" s="293"/>
      <c r="JX4" s="293"/>
      <c r="JY4" s="293"/>
      <c r="JZ4" s="293"/>
      <c r="KA4" s="293"/>
      <c r="KB4" s="293"/>
      <c r="KC4" s="293"/>
      <c r="KD4" s="293"/>
      <c r="KE4" s="293"/>
      <c r="KF4" s="293"/>
      <c r="KG4" s="293"/>
      <c r="KH4" s="293"/>
      <c r="KI4" s="293"/>
      <c r="KJ4" s="293"/>
      <c r="KK4" s="293"/>
      <c r="KL4" s="293"/>
      <c r="KM4" s="293"/>
      <c r="KN4" s="293"/>
      <c r="KO4" s="293"/>
      <c r="KP4" s="293"/>
      <c r="KQ4" s="293"/>
      <c r="KR4" s="293"/>
      <c r="KS4" s="293"/>
      <c r="KT4" s="293"/>
      <c r="KU4" s="293"/>
      <c r="KV4" s="293"/>
      <c r="KW4" s="293"/>
      <c r="KX4" s="293"/>
      <c r="KY4" s="293"/>
      <c r="KZ4" s="293"/>
      <c r="LA4" s="293"/>
      <c r="LB4" s="293"/>
      <c r="LC4" s="293"/>
      <c r="LD4" s="293"/>
      <c r="LE4" s="293"/>
      <c r="LF4" s="293"/>
      <c r="LG4" s="293"/>
      <c r="LH4" s="293"/>
      <c r="LI4" s="293"/>
      <c r="LJ4" s="293"/>
      <c r="LK4" s="293"/>
      <c r="LL4" s="293"/>
      <c r="LM4" s="293"/>
      <c r="LN4" s="293"/>
      <c r="LO4" s="293"/>
      <c r="LP4" s="293"/>
      <c r="LQ4" s="293"/>
      <c r="LR4" s="293"/>
      <c r="LS4" s="293"/>
      <c r="LT4" s="293"/>
      <c r="LU4" s="293"/>
      <c r="LV4" s="293"/>
      <c r="LW4" s="293"/>
      <c r="LX4" s="293"/>
      <c r="LY4" s="293"/>
      <c r="LZ4" s="293"/>
      <c r="MA4" s="293"/>
      <c r="MB4" s="293"/>
      <c r="MC4" s="293"/>
      <c r="MD4" s="293"/>
      <c r="ME4" s="293"/>
      <c r="MF4" s="293"/>
      <c r="MG4" s="293"/>
      <c r="MH4" s="293"/>
      <c r="MI4" s="293"/>
      <c r="MJ4" s="293"/>
      <c r="MK4" s="293"/>
      <c r="ML4" s="293"/>
      <c r="MM4" s="293"/>
      <c r="MN4" s="293"/>
      <c r="MO4" s="293"/>
      <c r="MP4" s="293"/>
      <c r="MQ4" s="293"/>
      <c r="MR4" s="293"/>
      <c r="MS4" s="293"/>
      <c r="MT4" s="293"/>
      <c r="MU4" s="293"/>
      <c r="MV4" s="293"/>
      <c r="MW4" s="293"/>
      <c r="MX4" s="293"/>
      <c r="MY4" s="293"/>
      <c r="MZ4" s="293"/>
      <c r="NA4" s="293"/>
      <c r="NB4" s="293"/>
      <c r="NC4" s="293"/>
      <c r="ND4" s="293"/>
      <c r="NE4" s="293"/>
      <c r="NF4" s="293"/>
      <c r="NG4" s="293"/>
      <c r="NH4" s="293"/>
      <c r="NI4" s="293"/>
      <c r="NJ4" s="293"/>
      <c r="NK4" s="293"/>
      <c r="NL4" s="293"/>
      <c r="NM4" s="293"/>
      <c r="NN4" s="293"/>
      <c r="NO4" s="293"/>
      <c r="NP4" s="293"/>
      <c r="NQ4" s="293"/>
      <c r="NR4" s="293"/>
      <c r="NS4" s="293"/>
      <c r="NT4" s="293"/>
      <c r="NU4" s="293"/>
      <c r="NV4" s="293"/>
      <c r="NW4" s="293"/>
      <c r="NX4" s="293"/>
      <c r="NY4" s="293"/>
      <c r="NZ4" s="293"/>
      <c r="OA4" s="293"/>
      <c r="OB4" s="293"/>
      <c r="OC4" s="293"/>
      <c r="OD4" s="293"/>
      <c r="OE4" s="293"/>
      <c r="OF4" s="293"/>
      <c r="OG4" s="293"/>
      <c r="OH4" s="293"/>
      <c r="OI4" s="293"/>
      <c r="OJ4" s="293"/>
      <c r="OK4" s="293"/>
      <c r="OL4" s="293"/>
      <c r="OM4" s="293"/>
      <c r="ON4" s="293"/>
      <c r="OO4" s="293"/>
      <c r="OP4" s="293"/>
      <c r="OQ4" s="293"/>
      <c r="OR4" s="293"/>
      <c r="OS4" s="293"/>
      <c r="OT4" s="293"/>
      <c r="OU4" s="293"/>
      <c r="OV4" s="293"/>
      <c r="OW4" s="293"/>
      <c r="OX4" s="293"/>
      <c r="OY4" s="293"/>
      <c r="OZ4" s="293"/>
      <c r="PA4" s="293"/>
      <c r="PB4" s="293"/>
      <c r="PC4" s="293"/>
      <c r="PD4" s="293"/>
      <c r="PE4" s="293"/>
      <c r="PF4" s="293"/>
      <c r="PG4" s="293"/>
      <c r="PH4" s="293"/>
      <c r="PI4" s="293"/>
      <c r="PJ4" s="293"/>
      <c r="PK4" s="293"/>
      <c r="PL4" s="293"/>
      <c r="PM4" s="293"/>
      <c r="PN4" s="293"/>
      <c r="PO4" s="293"/>
      <c r="PP4" s="293"/>
      <c r="PQ4" s="293"/>
      <c r="PR4" s="293"/>
      <c r="PS4" s="293"/>
      <c r="PT4" s="293"/>
      <c r="PU4" s="293"/>
      <c r="PV4" s="293"/>
      <c r="PW4" s="293"/>
      <c r="PX4" s="293"/>
      <c r="PY4" s="293"/>
      <c r="PZ4" s="293"/>
      <c r="QA4" s="293"/>
      <c r="QB4" s="293"/>
      <c r="QC4" s="293"/>
      <c r="QD4" s="293"/>
      <c r="QE4" s="293"/>
      <c r="QF4" s="293"/>
      <c r="QG4" s="293"/>
      <c r="QH4" s="293"/>
      <c r="QI4" s="293"/>
      <c r="QJ4" s="293"/>
      <c r="QK4" s="293"/>
      <c r="QL4" s="293"/>
      <c r="QM4" s="293"/>
      <c r="QN4" s="293"/>
      <c r="QO4" s="293"/>
      <c r="QP4" s="293"/>
      <c r="QQ4" s="293"/>
      <c r="QR4" s="293"/>
      <c r="QS4" s="293"/>
      <c r="QT4" s="293"/>
      <c r="QU4" s="293"/>
      <c r="QV4" s="293"/>
      <c r="QW4" s="293"/>
      <c r="QX4" s="293"/>
      <c r="QY4" s="293"/>
      <c r="QZ4" s="293"/>
      <c r="RA4" s="293"/>
      <c r="RB4" s="293"/>
      <c r="RC4" s="293"/>
      <c r="RD4" s="293"/>
      <c r="RE4" s="293"/>
      <c r="RF4" s="293"/>
      <c r="RG4" s="293"/>
      <c r="RH4" s="293"/>
      <c r="RI4" s="293"/>
      <c r="RJ4" s="293"/>
      <c r="RK4" s="293"/>
      <c r="RL4" s="293"/>
      <c r="RM4" s="293"/>
      <c r="RN4" s="293"/>
      <c r="RO4" s="293"/>
      <c r="RP4" s="293"/>
      <c r="RQ4" s="293"/>
      <c r="RR4" s="293"/>
      <c r="RS4" s="293"/>
      <c r="RT4" s="293"/>
      <c r="RU4" s="293"/>
      <c r="RV4" s="293"/>
      <c r="RW4" s="293"/>
      <c r="RX4" s="293"/>
      <c r="RY4" s="293"/>
      <c r="RZ4" s="293"/>
      <c r="SA4" s="293"/>
      <c r="SB4" s="293"/>
      <c r="SC4" s="293"/>
      <c r="SD4" s="293"/>
      <c r="SE4" s="293"/>
      <c r="SF4" s="293"/>
      <c r="SG4" s="293"/>
      <c r="SH4" s="293"/>
      <c r="SI4" s="293"/>
      <c r="SJ4" s="293"/>
      <c r="SK4" s="293"/>
      <c r="SL4" s="293"/>
      <c r="SM4" s="293"/>
      <c r="SN4" s="293"/>
      <c r="SO4" s="293"/>
      <c r="SP4" s="293"/>
      <c r="SQ4" s="293"/>
      <c r="SR4" s="293"/>
      <c r="SS4" s="293"/>
      <c r="ST4" s="293"/>
      <c r="SU4" s="293"/>
      <c r="SV4" s="293"/>
      <c r="SW4" s="293"/>
      <c r="SX4" s="293"/>
      <c r="SY4" s="293"/>
      <c r="SZ4" s="293"/>
      <c r="TA4" s="293"/>
      <c r="TB4" s="293"/>
      <c r="TC4" s="293"/>
      <c r="TD4" s="293"/>
      <c r="TE4" s="293"/>
      <c r="TF4" s="293"/>
      <c r="TG4" s="293"/>
      <c r="TH4" s="293"/>
      <c r="TI4" s="293"/>
      <c r="TJ4" s="293"/>
      <c r="TK4" s="293"/>
      <c r="TL4" s="293"/>
      <c r="TM4" s="293"/>
      <c r="TN4" s="293"/>
      <c r="TO4" s="293"/>
      <c r="TP4" s="293"/>
      <c r="TQ4" s="293"/>
      <c r="TR4" s="293"/>
      <c r="TS4" s="293"/>
      <c r="TT4" s="293"/>
      <c r="TU4" s="293"/>
      <c r="TV4" s="293"/>
      <c r="TW4" s="293"/>
      <c r="TX4" s="293"/>
      <c r="TY4" s="293"/>
      <c r="TZ4" s="293"/>
      <c r="UA4" s="293"/>
      <c r="UB4" s="293"/>
      <c r="UC4" s="293"/>
      <c r="UD4" s="293"/>
      <c r="UE4" s="293"/>
      <c r="UF4" s="293"/>
      <c r="UG4" s="293"/>
      <c r="UH4" s="293"/>
      <c r="UI4" s="293"/>
      <c r="UJ4" s="293"/>
      <c r="UK4" s="293"/>
      <c r="UL4" s="293"/>
      <c r="UM4" s="293"/>
      <c r="UN4" s="293"/>
      <c r="UO4" s="293"/>
      <c r="UP4" s="293"/>
      <c r="UQ4" s="293"/>
      <c r="UR4" s="293"/>
      <c r="US4" s="293"/>
      <c r="UT4" s="293"/>
      <c r="UU4" s="293"/>
      <c r="UV4" s="293"/>
      <c r="UW4" s="293"/>
      <c r="UX4" s="293"/>
      <c r="UY4" s="293"/>
      <c r="UZ4" s="293"/>
      <c r="VA4" s="293"/>
      <c r="VB4" s="293"/>
      <c r="VC4" s="293"/>
      <c r="VD4" s="293"/>
      <c r="VE4" s="293"/>
      <c r="VF4" s="293"/>
      <c r="VG4" s="293"/>
      <c r="VH4" s="293"/>
      <c r="VI4" s="293"/>
      <c r="VJ4" s="293"/>
      <c r="VK4" s="293"/>
      <c r="VL4" s="293"/>
      <c r="VM4" s="293"/>
      <c r="VN4" s="293"/>
      <c r="VO4" s="293"/>
      <c r="VP4" s="293"/>
      <c r="VQ4" s="293"/>
      <c r="VR4" s="293"/>
      <c r="VS4" s="293"/>
      <c r="VT4" s="293"/>
      <c r="VU4" s="293"/>
      <c r="VV4" s="293"/>
      <c r="VW4" s="293"/>
      <c r="VX4" s="293"/>
      <c r="VY4" s="293"/>
      <c r="VZ4" s="293"/>
      <c r="WA4" s="293"/>
      <c r="WB4" s="293"/>
      <c r="WC4" s="293"/>
      <c r="WD4" s="293"/>
      <c r="WE4" s="293"/>
      <c r="WF4" s="293"/>
      <c r="WG4" s="293"/>
      <c r="WH4" s="293"/>
      <c r="WI4" s="293"/>
      <c r="WJ4" s="293"/>
      <c r="WK4" s="293"/>
      <c r="WL4" s="293"/>
      <c r="WM4" s="293"/>
      <c r="WN4" s="293"/>
      <c r="WO4" s="293"/>
      <c r="WP4" s="293"/>
      <c r="WQ4" s="293"/>
      <c r="WR4" s="293"/>
      <c r="WS4" s="293"/>
      <c r="WT4" s="293"/>
      <c r="WU4" s="293"/>
      <c r="WV4" s="293"/>
      <c r="WW4" s="293"/>
      <c r="WX4" s="293"/>
      <c r="WY4" s="293"/>
      <c r="WZ4" s="293"/>
      <c r="XA4" s="293"/>
      <c r="XB4" s="293"/>
      <c r="XC4" s="293"/>
      <c r="XD4" s="293"/>
      <c r="XE4" s="293"/>
      <c r="XF4" s="293"/>
      <c r="XG4" s="293"/>
      <c r="XH4" s="293"/>
      <c r="XI4" s="293"/>
      <c r="XJ4" s="293"/>
      <c r="XK4" s="293"/>
      <c r="XL4" s="293"/>
      <c r="XM4" s="293"/>
      <c r="XN4" s="293"/>
      <c r="XO4" s="293"/>
      <c r="XP4" s="293"/>
      <c r="XQ4" s="293"/>
      <c r="XR4" s="293"/>
      <c r="XS4" s="293"/>
      <c r="XT4" s="293"/>
      <c r="XU4" s="293"/>
      <c r="XV4" s="293"/>
      <c r="XW4" s="293"/>
      <c r="XX4" s="293"/>
      <c r="XY4" s="293"/>
      <c r="XZ4" s="293"/>
      <c r="YA4" s="293"/>
      <c r="YB4" s="293"/>
      <c r="YC4" s="293"/>
      <c r="YD4" s="293"/>
      <c r="YE4" s="293"/>
      <c r="YF4" s="293"/>
      <c r="YG4" s="293"/>
      <c r="YH4" s="293"/>
      <c r="YI4" s="293"/>
      <c r="YJ4" s="293"/>
      <c r="YK4" s="293"/>
      <c r="YL4" s="293"/>
      <c r="YM4" s="293"/>
      <c r="YN4" s="293"/>
      <c r="YO4" s="293"/>
      <c r="YP4" s="293"/>
      <c r="YQ4" s="293"/>
      <c r="YR4" s="293"/>
      <c r="YS4" s="293"/>
      <c r="YT4" s="293"/>
      <c r="YU4" s="293"/>
      <c r="YV4" s="293"/>
      <c r="YW4" s="293"/>
      <c r="YX4" s="293"/>
      <c r="YY4" s="293"/>
      <c r="YZ4" s="293"/>
      <c r="ZA4" s="293"/>
      <c r="ZB4" s="293"/>
      <c r="ZC4" s="293"/>
      <c r="ZD4" s="293"/>
      <c r="ZE4" s="293"/>
      <c r="ZF4" s="293"/>
      <c r="ZG4" s="293"/>
      <c r="ZH4" s="293"/>
      <c r="ZI4" s="293"/>
      <c r="ZJ4" s="293"/>
      <c r="ZK4" s="293"/>
      <c r="ZL4" s="293"/>
      <c r="ZM4" s="293"/>
      <c r="ZN4" s="293"/>
      <c r="ZO4" s="293"/>
      <c r="ZP4" s="293"/>
      <c r="ZQ4" s="293"/>
      <c r="ZR4" s="293"/>
      <c r="ZS4" s="293"/>
      <c r="ZT4" s="293"/>
      <c r="ZU4" s="293"/>
      <c r="ZV4" s="293"/>
      <c r="ZW4" s="293"/>
      <c r="ZX4" s="293"/>
      <c r="ZY4" s="293"/>
      <c r="ZZ4" s="293"/>
      <c r="AAA4" s="293"/>
      <c r="AAB4" s="293"/>
      <c r="AAC4" s="293"/>
      <c r="AAD4" s="293"/>
      <c r="AAE4" s="293"/>
      <c r="AAF4" s="293"/>
      <c r="AAG4" s="293"/>
      <c r="AAH4" s="293"/>
      <c r="AAI4" s="293"/>
      <c r="AAJ4" s="293"/>
      <c r="AAK4" s="293"/>
      <c r="AAL4" s="293"/>
      <c r="AAM4" s="293"/>
      <c r="AAN4" s="293"/>
      <c r="AAO4" s="293"/>
      <c r="AAP4" s="293"/>
      <c r="AAQ4" s="293"/>
      <c r="AAR4" s="293"/>
      <c r="AAS4" s="293"/>
      <c r="AAT4" s="293"/>
      <c r="AAU4" s="293"/>
      <c r="AAV4" s="293"/>
      <c r="AAW4" s="293"/>
      <c r="AAX4" s="293"/>
      <c r="AAY4" s="293"/>
      <c r="AAZ4" s="293"/>
      <c r="ABA4" s="293"/>
      <c r="ABB4" s="293"/>
      <c r="ABC4" s="293"/>
      <c r="ABD4" s="293"/>
      <c r="ABE4" s="293"/>
      <c r="ABF4" s="293"/>
      <c r="ABG4" s="293"/>
      <c r="ABH4" s="293"/>
      <c r="ABI4" s="293"/>
      <c r="ABJ4" s="293"/>
      <c r="ABK4" s="293"/>
      <c r="ABL4" s="293"/>
      <c r="ABM4" s="293"/>
      <c r="ABN4" s="293"/>
      <c r="ABO4" s="293"/>
      <c r="ABP4" s="293"/>
      <c r="ABQ4" s="293"/>
      <c r="ABR4" s="293"/>
      <c r="ABS4" s="293"/>
      <c r="ABT4" s="293"/>
      <c r="ABU4" s="293"/>
      <c r="ABV4" s="293"/>
      <c r="ABW4" s="293"/>
      <c r="ABX4" s="293"/>
      <c r="ABY4" s="293"/>
      <c r="ABZ4" s="293"/>
      <c r="ACA4" s="293"/>
      <c r="ACB4" s="293"/>
      <c r="ACC4" s="293"/>
      <c r="ACD4" s="293"/>
      <c r="ACE4" s="293"/>
      <c r="ACF4" s="293"/>
      <c r="ACG4" s="293"/>
      <c r="ACH4" s="293"/>
      <c r="ACI4" s="293"/>
      <c r="ACJ4" s="293"/>
      <c r="ACK4" s="293"/>
      <c r="ACL4" s="293"/>
      <c r="ACM4" s="293"/>
      <c r="ACN4" s="293"/>
      <c r="ACO4" s="293"/>
      <c r="ACP4" s="293"/>
      <c r="ACQ4" s="293"/>
      <c r="ACR4" s="293"/>
      <c r="ACS4" s="293"/>
      <c r="ACT4" s="293"/>
      <c r="ACU4" s="293"/>
      <c r="ACV4" s="293"/>
      <c r="ACW4" s="293"/>
      <c r="ACX4" s="293"/>
      <c r="ACY4" s="293"/>
      <c r="ACZ4" s="293"/>
      <c r="ADA4" s="293"/>
      <c r="ADB4" s="293"/>
      <c r="ADC4" s="293"/>
      <c r="ADD4" s="293"/>
      <c r="ADE4" s="293"/>
      <c r="ADF4" s="293"/>
      <c r="ADG4" s="293"/>
      <c r="ADH4" s="293"/>
      <c r="ADI4" s="293"/>
      <c r="ADJ4" s="293"/>
      <c r="ADK4" s="293"/>
      <c r="ADL4" s="293"/>
      <c r="ADM4" s="293"/>
      <c r="ADN4" s="293"/>
      <c r="ADO4" s="293"/>
      <c r="ADP4" s="293"/>
      <c r="ADQ4" s="293"/>
      <c r="ADR4" s="293"/>
      <c r="ADS4" s="293"/>
      <c r="ADT4" s="293"/>
      <c r="ADU4" s="293"/>
      <c r="ADV4" s="293"/>
      <c r="ADW4" s="293"/>
      <c r="ADX4" s="293"/>
      <c r="ADY4" s="293"/>
      <c r="ADZ4" s="293"/>
      <c r="AEA4" s="293"/>
      <c r="AEB4" s="293"/>
      <c r="AEC4" s="293"/>
      <c r="AED4" s="293"/>
      <c r="AEE4" s="293"/>
      <c r="AEF4" s="293"/>
      <c r="AEG4" s="293"/>
      <c r="AEH4" s="293"/>
      <c r="AEI4" s="293"/>
      <c r="AEJ4" s="293"/>
      <c r="AEK4" s="293"/>
      <c r="AEL4" s="293"/>
      <c r="AEM4" s="293"/>
      <c r="AEN4" s="293"/>
      <c r="AEO4" s="293"/>
      <c r="AEP4" s="293"/>
      <c r="AEQ4" s="293"/>
      <c r="AER4" s="293"/>
      <c r="AES4" s="293"/>
      <c r="AET4" s="293"/>
      <c r="AEU4" s="293"/>
      <c r="AEV4" s="293"/>
      <c r="AEW4" s="293"/>
      <c r="AEX4" s="293"/>
      <c r="AEY4" s="293"/>
      <c r="AEZ4" s="293"/>
      <c r="AFA4" s="293"/>
      <c r="AFB4" s="293"/>
      <c r="AFC4" s="293"/>
      <c r="AFD4" s="293"/>
      <c r="AFE4" s="293"/>
      <c r="AFF4" s="293"/>
      <c r="AFG4" s="293"/>
      <c r="AFH4" s="293"/>
      <c r="AFI4" s="293"/>
      <c r="AFJ4" s="293"/>
      <c r="AFK4" s="293"/>
      <c r="AFL4" s="293"/>
      <c r="AFM4" s="293"/>
      <c r="AFN4" s="293"/>
      <c r="AFO4" s="293"/>
      <c r="AFP4" s="293"/>
      <c r="AFQ4" s="293"/>
      <c r="AFR4" s="293"/>
      <c r="AFS4" s="293"/>
      <c r="AFT4" s="293"/>
      <c r="AFU4" s="293"/>
      <c r="AFV4" s="293"/>
      <c r="AFW4" s="293"/>
      <c r="AFX4" s="293"/>
      <c r="AFY4" s="293"/>
      <c r="AFZ4" s="293"/>
      <c r="AGA4" s="293"/>
      <c r="AGB4" s="293"/>
      <c r="AGC4" s="293"/>
      <c r="AGD4" s="293"/>
      <c r="AGE4" s="293"/>
      <c r="AGF4" s="293"/>
      <c r="AGG4" s="293"/>
      <c r="AGH4" s="293"/>
      <c r="AGI4" s="293"/>
      <c r="AGJ4" s="293"/>
      <c r="AGK4" s="293"/>
      <c r="AGL4" s="293"/>
      <c r="AGM4" s="293"/>
      <c r="AGN4" s="293"/>
      <c r="AGO4" s="293"/>
      <c r="AGP4" s="293"/>
      <c r="AGQ4" s="293"/>
      <c r="AGR4" s="293"/>
      <c r="AGS4" s="293"/>
      <c r="AGT4" s="293"/>
      <c r="AGU4" s="293"/>
      <c r="AGV4" s="293"/>
      <c r="AGW4" s="293"/>
      <c r="AGX4" s="293"/>
      <c r="AGY4" s="293"/>
      <c r="AGZ4" s="293"/>
      <c r="AHA4" s="293"/>
      <c r="AHB4" s="293"/>
      <c r="AHC4" s="293"/>
      <c r="AHD4" s="293"/>
      <c r="AHE4" s="293"/>
      <c r="AHF4" s="293"/>
      <c r="AHG4" s="293"/>
      <c r="AHH4" s="293"/>
      <c r="AHI4" s="293"/>
      <c r="AHJ4" s="293"/>
      <c r="AHK4" s="293"/>
      <c r="AHL4" s="293"/>
      <c r="AHM4" s="293"/>
      <c r="AHN4" s="293"/>
      <c r="AHO4" s="293"/>
      <c r="AHP4" s="293"/>
      <c r="AHQ4" s="293"/>
      <c r="AHR4" s="293"/>
      <c r="AHS4" s="293"/>
      <c r="AHT4" s="293"/>
      <c r="AHU4" s="293"/>
      <c r="AHV4" s="293"/>
      <c r="AHW4" s="293"/>
      <c r="AHX4" s="293"/>
      <c r="AHY4" s="293"/>
      <c r="AHZ4" s="293"/>
      <c r="AIA4" s="293"/>
      <c r="AIB4" s="293"/>
      <c r="AIC4" s="293"/>
      <c r="AID4" s="293"/>
      <c r="AIE4" s="293"/>
      <c r="AIF4" s="293"/>
      <c r="AIG4" s="293"/>
      <c r="AIH4" s="293"/>
      <c r="AII4" s="293"/>
      <c r="AIJ4" s="293"/>
    </row>
    <row r="5" spans="1:920" s="294" customFormat="1" ht="21" customHeight="1" x14ac:dyDescent="0.25">
      <c r="A5" s="251"/>
      <c r="B5" s="251"/>
      <c r="C5" s="369" t="s">
        <v>700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293"/>
      <c r="DB5" s="293"/>
      <c r="DC5" s="293"/>
      <c r="DD5" s="293"/>
      <c r="DE5" s="293"/>
      <c r="DF5" s="293"/>
      <c r="DG5" s="293"/>
      <c r="DH5" s="293"/>
      <c r="DI5" s="293"/>
      <c r="DJ5" s="293"/>
      <c r="DK5" s="293"/>
      <c r="DL5" s="293"/>
      <c r="DM5" s="293"/>
      <c r="DN5" s="293"/>
      <c r="DO5" s="293"/>
      <c r="DP5" s="293"/>
      <c r="DQ5" s="293"/>
      <c r="DR5" s="293"/>
      <c r="DS5" s="293"/>
      <c r="DT5" s="293"/>
      <c r="DU5" s="293"/>
      <c r="DV5" s="293"/>
      <c r="DW5" s="293"/>
      <c r="DX5" s="293"/>
      <c r="DY5" s="293"/>
      <c r="DZ5" s="293"/>
      <c r="EA5" s="293"/>
      <c r="EB5" s="293"/>
      <c r="EC5" s="293"/>
      <c r="ED5" s="293"/>
      <c r="EE5" s="293"/>
      <c r="EF5" s="293"/>
      <c r="EG5" s="293"/>
      <c r="EH5" s="293"/>
      <c r="EI5" s="293"/>
      <c r="EJ5" s="293"/>
      <c r="EK5" s="293"/>
      <c r="EL5" s="293"/>
      <c r="EM5" s="293"/>
      <c r="EN5" s="293"/>
      <c r="EO5" s="293"/>
      <c r="EP5" s="293"/>
      <c r="EQ5" s="293"/>
      <c r="ER5" s="293"/>
      <c r="ES5" s="293"/>
      <c r="ET5" s="293"/>
      <c r="EU5" s="293"/>
      <c r="EV5" s="293"/>
      <c r="EW5" s="293"/>
      <c r="EX5" s="293"/>
      <c r="EY5" s="293"/>
      <c r="EZ5" s="293"/>
      <c r="FA5" s="293"/>
      <c r="FB5" s="293"/>
      <c r="FC5" s="293"/>
      <c r="FD5" s="293"/>
      <c r="FE5" s="293"/>
      <c r="FF5" s="293"/>
      <c r="FG5" s="293"/>
      <c r="FH5" s="293"/>
      <c r="FI5" s="293"/>
      <c r="FJ5" s="293"/>
      <c r="FK5" s="293"/>
      <c r="FL5" s="293"/>
      <c r="FM5" s="293"/>
      <c r="FN5" s="293"/>
      <c r="FO5" s="293"/>
      <c r="FP5" s="293"/>
      <c r="FQ5" s="293"/>
      <c r="FR5" s="293"/>
      <c r="FS5" s="293"/>
      <c r="FT5" s="293"/>
      <c r="FU5" s="293"/>
      <c r="FV5" s="293"/>
      <c r="FW5" s="293"/>
      <c r="FX5" s="293"/>
      <c r="FY5" s="293"/>
      <c r="FZ5" s="293"/>
      <c r="GA5" s="293"/>
      <c r="GB5" s="293"/>
      <c r="GC5" s="293"/>
      <c r="GD5" s="293"/>
      <c r="GE5" s="293"/>
      <c r="GF5" s="293"/>
      <c r="GG5" s="293"/>
      <c r="GH5" s="293"/>
      <c r="GI5" s="293"/>
      <c r="GJ5" s="293"/>
      <c r="GK5" s="293"/>
      <c r="GL5" s="293"/>
      <c r="GM5" s="293"/>
      <c r="GN5" s="293"/>
      <c r="GO5" s="293"/>
      <c r="GP5" s="293"/>
      <c r="GQ5" s="293"/>
      <c r="GR5" s="293"/>
      <c r="GS5" s="293"/>
      <c r="GT5" s="293"/>
      <c r="GU5" s="293"/>
      <c r="GV5" s="293"/>
      <c r="GW5" s="293"/>
      <c r="GX5" s="293"/>
      <c r="GY5" s="293"/>
      <c r="GZ5" s="293"/>
      <c r="HA5" s="293"/>
      <c r="HB5" s="293"/>
      <c r="HC5" s="293"/>
      <c r="HD5" s="293"/>
      <c r="HE5" s="293"/>
      <c r="HF5" s="293"/>
      <c r="HG5" s="293"/>
      <c r="HH5" s="293"/>
      <c r="HI5" s="293"/>
      <c r="HJ5" s="293"/>
      <c r="HK5" s="293"/>
      <c r="HL5" s="293"/>
      <c r="HM5" s="293"/>
      <c r="HN5" s="293"/>
      <c r="HO5" s="293"/>
      <c r="HP5" s="293"/>
      <c r="HQ5" s="293"/>
      <c r="HR5" s="293"/>
      <c r="HS5" s="293"/>
      <c r="HT5" s="293"/>
      <c r="HU5" s="293"/>
      <c r="HV5" s="293"/>
      <c r="HW5" s="293"/>
      <c r="HX5" s="293"/>
      <c r="HY5" s="293"/>
      <c r="HZ5" s="293"/>
      <c r="IA5" s="293"/>
      <c r="IB5" s="293"/>
      <c r="IC5" s="293"/>
      <c r="ID5" s="293"/>
      <c r="IE5" s="293"/>
      <c r="IF5" s="293"/>
      <c r="IG5" s="293"/>
      <c r="IH5" s="293"/>
      <c r="II5" s="293"/>
      <c r="IJ5" s="293"/>
      <c r="IK5" s="293"/>
      <c r="IL5" s="293"/>
      <c r="IM5" s="293"/>
      <c r="IN5" s="293"/>
      <c r="IO5" s="293"/>
      <c r="IP5" s="293"/>
      <c r="IQ5" s="293"/>
      <c r="IR5" s="293"/>
      <c r="IS5" s="293"/>
      <c r="IT5" s="293"/>
      <c r="IU5" s="293"/>
      <c r="IV5" s="293"/>
      <c r="IW5" s="293"/>
      <c r="IX5" s="293"/>
      <c r="IY5" s="293"/>
      <c r="IZ5" s="293"/>
      <c r="JA5" s="293"/>
      <c r="JB5" s="293"/>
      <c r="JC5" s="293"/>
      <c r="JD5" s="293"/>
      <c r="JE5" s="293"/>
      <c r="JF5" s="293"/>
      <c r="JG5" s="293"/>
      <c r="JH5" s="293"/>
      <c r="JI5" s="293"/>
      <c r="JJ5" s="293"/>
      <c r="JK5" s="293"/>
      <c r="JL5" s="293"/>
      <c r="JM5" s="293"/>
      <c r="JN5" s="293"/>
      <c r="JO5" s="293"/>
      <c r="JP5" s="293"/>
      <c r="JQ5" s="293"/>
      <c r="JR5" s="293"/>
      <c r="JS5" s="293"/>
      <c r="JT5" s="293"/>
      <c r="JU5" s="293"/>
      <c r="JV5" s="293"/>
      <c r="JW5" s="293"/>
      <c r="JX5" s="293"/>
      <c r="JY5" s="293"/>
      <c r="JZ5" s="293"/>
      <c r="KA5" s="293"/>
      <c r="KB5" s="293"/>
      <c r="KC5" s="293"/>
      <c r="KD5" s="293"/>
      <c r="KE5" s="293"/>
      <c r="KF5" s="293"/>
      <c r="KG5" s="293"/>
      <c r="KH5" s="293"/>
      <c r="KI5" s="293"/>
      <c r="KJ5" s="293"/>
      <c r="KK5" s="293"/>
      <c r="KL5" s="293"/>
      <c r="KM5" s="293"/>
      <c r="KN5" s="293"/>
      <c r="KO5" s="293"/>
      <c r="KP5" s="293"/>
      <c r="KQ5" s="293"/>
      <c r="KR5" s="293"/>
      <c r="KS5" s="293"/>
      <c r="KT5" s="293"/>
      <c r="KU5" s="293"/>
      <c r="KV5" s="293"/>
      <c r="KW5" s="293"/>
      <c r="KX5" s="293"/>
      <c r="KY5" s="293"/>
      <c r="KZ5" s="293"/>
      <c r="LA5" s="293"/>
      <c r="LB5" s="293"/>
      <c r="LC5" s="293"/>
      <c r="LD5" s="293"/>
      <c r="LE5" s="293"/>
      <c r="LF5" s="293"/>
      <c r="LG5" s="293"/>
      <c r="LH5" s="293"/>
      <c r="LI5" s="293"/>
      <c r="LJ5" s="293"/>
      <c r="LK5" s="293"/>
      <c r="LL5" s="293"/>
      <c r="LM5" s="293"/>
      <c r="LN5" s="293"/>
      <c r="LO5" s="293"/>
      <c r="LP5" s="293"/>
      <c r="LQ5" s="293"/>
      <c r="LR5" s="293"/>
      <c r="LS5" s="293"/>
      <c r="LT5" s="293"/>
      <c r="LU5" s="293"/>
      <c r="LV5" s="293"/>
      <c r="LW5" s="293"/>
      <c r="LX5" s="293"/>
      <c r="LY5" s="293"/>
      <c r="LZ5" s="293"/>
      <c r="MA5" s="293"/>
      <c r="MB5" s="293"/>
      <c r="MC5" s="293"/>
      <c r="MD5" s="293"/>
      <c r="ME5" s="293"/>
      <c r="MF5" s="293"/>
      <c r="MG5" s="293"/>
      <c r="MH5" s="293"/>
      <c r="MI5" s="293"/>
      <c r="MJ5" s="293"/>
      <c r="MK5" s="293"/>
      <c r="ML5" s="293"/>
      <c r="MM5" s="293"/>
      <c r="MN5" s="293"/>
      <c r="MO5" s="293"/>
      <c r="MP5" s="293"/>
      <c r="MQ5" s="293"/>
      <c r="MR5" s="293"/>
      <c r="MS5" s="293"/>
      <c r="MT5" s="293"/>
      <c r="MU5" s="293"/>
      <c r="MV5" s="293"/>
      <c r="MW5" s="293"/>
      <c r="MX5" s="293"/>
      <c r="MY5" s="293"/>
      <c r="MZ5" s="293"/>
      <c r="NA5" s="293"/>
      <c r="NB5" s="293"/>
      <c r="NC5" s="293"/>
      <c r="ND5" s="293"/>
      <c r="NE5" s="293"/>
      <c r="NF5" s="293"/>
      <c r="NG5" s="293"/>
      <c r="NH5" s="293"/>
      <c r="NI5" s="293"/>
      <c r="NJ5" s="293"/>
      <c r="NK5" s="293"/>
      <c r="NL5" s="293"/>
      <c r="NM5" s="293"/>
      <c r="NN5" s="293"/>
      <c r="NO5" s="293"/>
      <c r="NP5" s="293"/>
      <c r="NQ5" s="293"/>
      <c r="NR5" s="293"/>
      <c r="NS5" s="293"/>
      <c r="NT5" s="293"/>
      <c r="NU5" s="293"/>
      <c r="NV5" s="293"/>
      <c r="NW5" s="293"/>
      <c r="NX5" s="293"/>
      <c r="NY5" s="293"/>
      <c r="NZ5" s="293"/>
      <c r="OA5" s="293"/>
      <c r="OB5" s="293"/>
      <c r="OC5" s="293"/>
      <c r="OD5" s="293"/>
      <c r="OE5" s="293"/>
      <c r="OF5" s="293"/>
      <c r="OG5" s="293"/>
      <c r="OH5" s="293"/>
      <c r="OI5" s="293"/>
      <c r="OJ5" s="293"/>
      <c r="OK5" s="293"/>
      <c r="OL5" s="293"/>
      <c r="OM5" s="293"/>
      <c r="ON5" s="293"/>
      <c r="OO5" s="293"/>
      <c r="OP5" s="293"/>
      <c r="OQ5" s="293"/>
      <c r="OR5" s="293"/>
      <c r="OS5" s="293"/>
      <c r="OT5" s="293"/>
      <c r="OU5" s="293"/>
      <c r="OV5" s="293"/>
      <c r="OW5" s="293"/>
      <c r="OX5" s="293"/>
      <c r="OY5" s="293"/>
      <c r="OZ5" s="293"/>
      <c r="PA5" s="293"/>
      <c r="PB5" s="293"/>
      <c r="PC5" s="293"/>
      <c r="PD5" s="293"/>
      <c r="PE5" s="293"/>
      <c r="PF5" s="293"/>
      <c r="PG5" s="293"/>
      <c r="PH5" s="293"/>
      <c r="PI5" s="293"/>
      <c r="PJ5" s="293"/>
      <c r="PK5" s="293"/>
      <c r="PL5" s="293"/>
      <c r="PM5" s="293"/>
      <c r="PN5" s="293"/>
      <c r="PO5" s="293"/>
      <c r="PP5" s="293"/>
      <c r="PQ5" s="293"/>
      <c r="PR5" s="293"/>
      <c r="PS5" s="293"/>
      <c r="PT5" s="293"/>
      <c r="PU5" s="293"/>
      <c r="PV5" s="293"/>
      <c r="PW5" s="293"/>
      <c r="PX5" s="293"/>
      <c r="PY5" s="293"/>
      <c r="PZ5" s="293"/>
      <c r="QA5" s="293"/>
      <c r="QB5" s="293"/>
      <c r="QC5" s="293"/>
      <c r="QD5" s="293"/>
      <c r="QE5" s="293"/>
      <c r="QF5" s="293"/>
      <c r="QG5" s="293"/>
      <c r="QH5" s="293"/>
      <c r="QI5" s="293"/>
      <c r="QJ5" s="293"/>
      <c r="QK5" s="293"/>
      <c r="QL5" s="293"/>
      <c r="QM5" s="293"/>
      <c r="QN5" s="293"/>
      <c r="QO5" s="293"/>
      <c r="QP5" s="293"/>
      <c r="QQ5" s="293"/>
      <c r="QR5" s="293"/>
      <c r="QS5" s="293"/>
      <c r="QT5" s="293"/>
      <c r="QU5" s="293"/>
      <c r="QV5" s="293"/>
      <c r="QW5" s="293"/>
      <c r="QX5" s="293"/>
      <c r="QY5" s="293"/>
      <c r="QZ5" s="293"/>
      <c r="RA5" s="293"/>
      <c r="RB5" s="293"/>
      <c r="RC5" s="293"/>
      <c r="RD5" s="293"/>
      <c r="RE5" s="293"/>
      <c r="RF5" s="293"/>
      <c r="RG5" s="293"/>
      <c r="RH5" s="293"/>
      <c r="RI5" s="293"/>
      <c r="RJ5" s="293"/>
      <c r="RK5" s="293"/>
      <c r="RL5" s="293"/>
      <c r="RM5" s="293"/>
      <c r="RN5" s="293"/>
      <c r="RO5" s="293"/>
      <c r="RP5" s="293"/>
      <c r="RQ5" s="293"/>
      <c r="RR5" s="293"/>
      <c r="RS5" s="293"/>
      <c r="RT5" s="293"/>
      <c r="RU5" s="293"/>
      <c r="RV5" s="293"/>
      <c r="RW5" s="293"/>
      <c r="RX5" s="293"/>
      <c r="RY5" s="293"/>
      <c r="RZ5" s="293"/>
      <c r="SA5" s="293"/>
      <c r="SB5" s="293"/>
      <c r="SC5" s="293"/>
      <c r="SD5" s="293"/>
      <c r="SE5" s="293"/>
      <c r="SF5" s="293"/>
      <c r="SG5" s="293"/>
      <c r="SH5" s="293"/>
      <c r="SI5" s="293"/>
      <c r="SJ5" s="293"/>
      <c r="SK5" s="293"/>
      <c r="SL5" s="293"/>
      <c r="SM5" s="293"/>
      <c r="SN5" s="293"/>
      <c r="SO5" s="293"/>
      <c r="SP5" s="293"/>
      <c r="SQ5" s="293"/>
      <c r="SR5" s="293"/>
      <c r="SS5" s="293"/>
      <c r="ST5" s="293"/>
      <c r="SU5" s="293"/>
      <c r="SV5" s="293"/>
      <c r="SW5" s="293"/>
      <c r="SX5" s="293"/>
      <c r="SY5" s="293"/>
      <c r="SZ5" s="293"/>
      <c r="TA5" s="293"/>
      <c r="TB5" s="293"/>
      <c r="TC5" s="293"/>
      <c r="TD5" s="293"/>
      <c r="TE5" s="293"/>
      <c r="TF5" s="293"/>
      <c r="TG5" s="293"/>
      <c r="TH5" s="293"/>
      <c r="TI5" s="293"/>
      <c r="TJ5" s="293"/>
      <c r="TK5" s="293"/>
      <c r="TL5" s="293"/>
      <c r="TM5" s="293"/>
      <c r="TN5" s="293"/>
      <c r="TO5" s="293"/>
      <c r="TP5" s="293"/>
      <c r="TQ5" s="293"/>
      <c r="TR5" s="293"/>
      <c r="TS5" s="293"/>
      <c r="TT5" s="293"/>
      <c r="TU5" s="293"/>
      <c r="TV5" s="293"/>
      <c r="TW5" s="293"/>
      <c r="TX5" s="293"/>
      <c r="TY5" s="293"/>
      <c r="TZ5" s="293"/>
      <c r="UA5" s="293"/>
      <c r="UB5" s="293"/>
      <c r="UC5" s="293"/>
      <c r="UD5" s="293"/>
      <c r="UE5" s="293"/>
      <c r="UF5" s="293"/>
      <c r="UG5" s="293"/>
      <c r="UH5" s="293"/>
      <c r="UI5" s="293"/>
      <c r="UJ5" s="293"/>
      <c r="UK5" s="293"/>
      <c r="UL5" s="293"/>
      <c r="UM5" s="293"/>
      <c r="UN5" s="293"/>
      <c r="UO5" s="293"/>
      <c r="UP5" s="293"/>
      <c r="UQ5" s="293"/>
      <c r="UR5" s="293"/>
      <c r="US5" s="293"/>
      <c r="UT5" s="293"/>
      <c r="UU5" s="293"/>
      <c r="UV5" s="293"/>
      <c r="UW5" s="293"/>
      <c r="UX5" s="293"/>
      <c r="UY5" s="293"/>
      <c r="UZ5" s="293"/>
      <c r="VA5" s="293"/>
      <c r="VB5" s="293"/>
      <c r="VC5" s="293"/>
      <c r="VD5" s="293"/>
      <c r="VE5" s="293"/>
      <c r="VF5" s="293"/>
      <c r="VG5" s="293"/>
      <c r="VH5" s="293"/>
      <c r="VI5" s="293"/>
      <c r="VJ5" s="293"/>
      <c r="VK5" s="293"/>
      <c r="VL5" s="293"/>
      <c r="VM5" s="293"/>
      <c r="VN5" s="293"/>
      <c r="VO5" s="293"/>
      <c r="VP5" s="293"/>
      <c r="VQ5" s="293"/>
      <c r="VR5" s="293"/>
      <c r="VS5" s="293"/>
      <c r="VT5" s="293"/>
      <c r="VU5" s="293"/>
      <c r="VV5" s="293"/>
      <c r="VW5" s="293"/>
      <c r="VX5" s="293"/>
      <c r="VY5" s="293"/>
      <c r="VZ5" s="293"/>
      <c r="WA5" s="293"/>
      <c r="WB5" s="293"/>
      <c r="WC5" s="293"/>
      <c r="WD5" s="293"/>
      <c r="WE5" s="293"/>
      <c r="WF5" s="293"/>
      <c r="WG5" s="293"/>
      <c r="WH5" s="293"/>
      <c r="WI5" s="293"/>
      <c r="WJ5" s="293"/>
      <c r="WK5" s="293"/>
      <c r="WL5" s="293"/>
      <c r="WM5" s="293"/>
      <c r="WN5" s="293"/>
      <c r="WO5" s="293"/>
      <c r="WP5" s="293"/>
      <c r="WQ5" s="293"/>
      <c r="WR5" s="293"/>
      <c r="WS5" s="293"/>
      <c r="WT5" s="293"/>
      <c r="WU5" s="293"/>
      <c r="WV5" s="293"/>
      <c r="WW5" s="293"/>
      <c r="WX5" s="293"/>
      <c r="WY5" s="293"/>
      <c r="WZ5" s="293"/>
      <c r="XA5" s="293"/>
      <c r="XB5" s="293"/>
      <c r="XC5" s="293"/>
      <c r="XD5" s="293"/>
      <c r="XE5" s="293"/>
      <c r="XF5" s="293"/>
      <c r="XG5" s="293"/>
      <c r="XH5" s="293"/>
      <c r="XI5" s="293"/>
      <c r="XJ5" s="293"/>
      <c r="XK5" s="293"/>
      <c r="XL5" s="293"/>
      <c r="XM5" s="293"/>
      <c r="XN5" s="293"/>
      <c r="XO5" s="293"/>
      <c r="XP5" s="293"/>
      <c r="XQ5" s="293"/>
      <c r="XR5" s="293"/>
      <c r="XS5" s="293"/>
      <c r="XT5" s="293"/>
      <c r="XU5" s="293"/>
      <c r="XV5" s="293"/>
      <c r="XW5" s="293"/>
      <c r="XX5" s="293"/>
      <c r="XY5" s="293"/>
      <c r="XZ5" s="293"/>
      <c r="YA5" s="293"/>
      <c r="YB5" s="293"/>
      <c r="YC5" s="293"/>
      <c r="YD5" s="293"/>
      <c r="YE5" s="293"/>
      <c r="YF5" s="293"/>
      <c r="YG5" s="293"/>
      <c r="YH5" s="293"/>
      <c r="YI5" s="293"/>
      <c r="YJ5" s="293"/>
      <c r="YK5" s="293"/>
      <c r="YL5" s="293"/>
      <c r="YM5" s="293"/>
      <c r="YN5" s="293"/>
      <c r="YO5" s="293"/>
      <c r="YP5" s="293"/>
      <c r="YQ5" s="293"/>
      <c r="YR5" s="293"/>
      <c r="YS5" s="293"/>
      <c r="YT5" s="293"/>
      <c r="YU5" s="293"/>
      <c r="YV5" s="293"/>
      <c r="YW5" s="293"/>
      <c r="YX5" s="293"/>
      <c r="YY5" s="293"/>
      <c r="YZ5" s="293"/>
      <c r="ZA5" s="293"/>
      <c r="ZB5" s="293"/>
      <c r="ZC5" s="293"/>
      <c r="ZD5" s="293"/>
      <c r="ZE5" s="293"/>
      <c r="ZF5" s="293"/>
      <c r="ZG5" s="293"/>
      <c r="ZH5" s="293"/>
      <c r="ZI5" s="293"/>
      <c r="ZJ5" s="293"/>
      <c r="ZK5" s="293"/>
      <c r="ZL5" s="293"/>
      <c r="ZM5" s="293"/>
      <c r="ZN5" s="293"/>
      <c r="ZO5" s="293"/>
      <c r="ZP5" s="293"/>
      <c r="ZQ5" s="293"/>
      <c r="ZR5" s="293"/>
      <c r="ZS5" s="293"/>
      <c r="ZT5" s="293"/>
      <c r="ZU5" s="293"/>
      <c r="ZV5" s="293"/>
      <c r="ZW5" s="293"/>
      <c r="ZX5" s="293"/>
      <c r="ZY5" s="293"/>
      <c r="ZZ5" s="293"/>
      <c r="AAA5" s="293"/>
      <c r="AAB5" s="293"/>
      <c r="AAC5" s="293"/>
      <c r="AAD5" s="293"/>
      <c r="AAE5" s="293"/>
      <c r="AAF5" s="293"/>
      <c r="AAG5" s="293"/>
      <c r="AAH5" s="293"/>
      <c r="AAI5" s="293"/>
      <c r="AAJ5" s="293"/>
      <c r="AAK5" s="293"/>
      <c r="AAL5" s="293"/>
      <c r="AAM5" s="293"/>
      <c r="AAN5" s="293"/>
      <c r="AAO5" s="293"/>
      <c r="AAP5" s="293"/>
      <c r="AAQ5" s="293"/>
      <c r="AAR5" s="293"/>
      <c r="AAS5" s="293"/>
      <c r="AAT5" s="293"/>
      <c r="AAU5" s="293"/>
      <c r="AAV5" s="293"/>
      <c r="AAW5" s="293"/>
      <c r="AAX5" s="293"/>
      <c r="AAY5" s="293"/>
      <c r="AAZ5" s="293"/>
      <c r="ABA5" s="293"/>
      <c r="ABB5" s="293"/>
      <c r="ABC5" s="293"/>
      <c r="ABD5" s="293"/>
      <c r="ABE5" s="293"/>
      <c r="ABF5" s="293"/>
      <c r="ABG5" s="293"/>
      <c r="ABH5" s="293"/>
      <c r="ABI5" s="293"/>
      <c r="ABJ5" s="293"/>
      <c r="ABK5" s="293"/>
      <c r="ABL5" s="293"/>
      <c r="ABM5" s="293"/>
      <c r="ABN5" s="293"/>
      <c r="ABO5" s="293"/>
      <c r="ABP5" s="293"/>
      <c r="ABQ5" s="293"/>
      <c r="ABR5" s="293"/>
      <c r="ABS5" s="293"/>
      <c r="ABT5" s="293"/>
      <c r="ABU5" s="293"/>
      <c r="ABV5" s="293"/>
      <c r="ABW5" s="293"/>
      <c r="ABX5" s="293"/>
      <c r="ABY5" s="293"/>
      <c r="ABZ5" s="293"/>
      <c r="ACA5" s="293"/>
      <c r="ACB5" s="293"/>
      <c r="ACC5" s="293"/>
      <c r="ACD5" s="293"/>
      <c r="ACE5" s="293"/>
      <c r="ACF5" s="293"/>
      <c r="ACG5" s="293"/>
      <c r="ACH5" s="293"/>
      <c r="ACI5" s="293"/>
      <c r="ACJ5" s="293"/>
      <c r="ACK5" s="293"/>
      <c r="ACL5" s="293"/>
      <c r="ACM5" s="293"/>
      <c r="ACN5" s="293"/>
      <c r="ACO5" s="293"/>
      <c r="ACP5" s="293"/>
      <c r="ACQ5" s="293"/>
      <c r="ACR5" s="293"/>
      <c r="ACS5" s="293"/>
      <c r="ACT5" s="293"/>
      <c r="ACU5" s="293"/>
      <c r="ACV5" s="293"/>
      <c r="ACW5" s="293"/>
      <c r="ACX5" s="293"/>
      <c r="ACY5" s="293"/>
      <c r="ACZ5" s="293"/>
      <c r="ADA5" s="293"/>
      <c r="ADB5" s="293"/>
      <c r="ADC5" s="293"/>
      <c r="ADD5" s="293"/>
      <c r="ADE5" s="293"/>
      <c r="ADF5" s="293"/>
      <c r="ADG5" s="293"/>
      <c r="ADH5" s="293"/>
      <c r="ADI5" s="293"/>
      <c r="ADJ5" s="293"/>
      <c r="ADK5" s="293"/>
      <c r="ADL5" s="293"/>
      <c r="ADM5" s="293"/>
      <c r="ADN5" s="293"/>
      <c r="ADO5" s="293"/>
      <c r="ADP5" s="293"/>
      <c r="ADQ5" s="293"/>
      <c r="ADR5" s="293"/>
      <c r="ADS5" s="293"/>
      <c r="ADT5" s="293"/>
      <c r="ADU5" s="293"/>
      <c r="ADV5" s="293"/>
      <c r="ADW5" s="293"/>
      <c r="ADX5" s="293"/>
      <c r="ADY5" s="293"/>
      <c r="ADZ5" s="293"/>
      <c r="AEA5" s="293"/>
      <c r="AEB5" s="293"/>
      <c r="AEC5" s="293"/>
      <c r="AED5" s="293"/>
      <c r="AEE5" s="293"/>
      <c r="AEF5" s="293"/>
      <c r="AEG5" s="293"/>
      <c r="AEH5" s="293"/>
      <c r="AEI5" s="293"/>
      <c r="AEJ5" s="293"/>
      <c r="AEK5" s="293"/>
      <c r="AEL5" s="293"/>
      <c r="AEM5" s="293"/>
      <c r="AEN5" s="293"/>
      <c r="AEO5" s="293"/>
      <c r="AEP5" s="293"/>
      <c r="AEQ5" s="293"/>
      <c r="AER5" s="293"/>
      <c r="AES5" s="293"/>
      <c r="AET5" s="293"/>
      <c r="AEU5" s="293"/>
      <c r="AEV5" s="293"/>
      <c r="AEW5" s="293"/>
      <c r="AEX5" s="293"/>
      <c r="AEY5" s="293"/>
      <c r="AEZ5" s="293"/>
      <c r="AFA5" s="293"/>
      <c r="AFB5" s="293"/>
      <c r="AFC5" s="293"/>
      <c r="AFD5" s="293"/>
      <c r="AFE5" s="293"/>
      <c r="AFF5" s="293"/>
      <c r="AFG5" s="293"/>
      <c r="AFH5" s="293"/>
      <c r="AFI5" s="293"/>
      <c r="AFJ5" s="293"/>
      <c r="AFK5" s="293"/>
      <c r="AFL5" s="293"/>
      <c r="AFM5" s="293"/>
      <c r="AFN5" s="293"/>
      <c r="AFO5" s="293"/>
      <c r="AFP5" s="293"/>
      <c r="AFQ5" s="293"/>
      <c r="AFR5" s="293"/>
      <c r="AFS5" s="293"/>
      <c r="AFT5" s="293"/>
      <c r="AFU5" s="293"/>
      <c r="AFV5" s="293"/>
      <c r="AFW5" s="293"/>
      <c r="AFX5" s="293"/>
      <c r="AFY5" s="293"/>
      <c r="AFZ5" s="293"/>
      <c r="AGA5" s="293"/>
      <c r="AGB5" s="293"/>
      <c r="AGC5" s="293"/>
      <c r="AGD5" s="293"/>
      <c r="AGE5" s="293"/>
      <c r="AGF5" s="293"/>
      <c r="AGG5" s="293"/>
      <c r="AGH5" s="293"/>
      <c r="AGI5" s="293"/>
      <c r="AGJ5" s="293"/>
      <c r="AGK5" s="293"/>
      <c r="AGL5" s="293"/>
      <c r="AGM5" s="293"/>
      <c r="AGN5" s="293"/>
      <c r="AGO5" s="293"/>
      <c r="AGP5" s="293"/>
      <c r="AGQ5" s="293"/>
      <c r="AGR5" s="293"/>
      <c r="AGS5" s="293"/>
      <c r="AGT5" s="293"/>
      <c r="AGU5" s="293"/>
      <c r="AGV5" s="293"/>
      <c r="AGW5" s="293"/>
      <c r="AGX5" s="293"/>
      <c r="AGY5" s="293"/>
      <c r="AGZ5" s="293"/>
      <c r="AHA5" s="293"/>
      <c r="AHB5" s="293"/>
      <c r="AHC5" s="293"/>
      <c r="AHD5" s="293"/>
      <c r="AHE5" s="293"/>
      <c r="AHF5" s="293"/>
      <c r="AHG5" s="293"/>
      <c r="AHH5" s="293"/>
      <c r="AHI5" s="293"/>
      <c r="AHJ5" s="293"/>
      <c r="AHK5" s="293"/>
      <c r="AHL5" s="293"/>
      <c r="AHM5" s="293"/>
      <c r="AHN5" s="293"/>
      <c r="AHO5" s="293"/>
      <c r="AHP5" s="293"/>
      <c r="AHQ5" s="293"/>
      <c r="AHR5" s="293"/>
      <c r="AHS5" s="293"/>
      <c r="AHT5" s="293"/>
      <c r="AHU5" s="293"/>
      <c r="AHV5" s="293"/>
      <c r="AHW5" s="293"/>
      <c r="AHX5" s="293"/>
      <c r="AHY5" s="293"/>
      <c r="AHZ5" s="293"/>
      <c r="AIA5" s="293"/>
      <c r="AIB5" s="293"/>
      <c r="AIC5" s="293"/>
      <c r="AID5" s="293"/>
      <c r="AIE5" s="293"/>
      <c r="AIF5" s="293"/>
      <c r="AIG5" s="293"/>
      <c r="AIH5" s="293"/>
      <c r="AII5" s="293"/>
      <c r="AIJ5" s="293"/>
    </row>
    <row r="6" spans="1:920" x14ac:dyDescent="0.25">
      <c r="C6" s="295"/>
      <c r="AJ6" s="282"/>
    </row>
    <row r="7" spans="1:920" ht="15.75" customHeight="1" x14ac:dyDescent="0.25">
      <c r="C7" s="361" t="s">
        <v>618</v>
      </c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3"/>
      <c r="S7" s="361" t="s">
        <v>619</v>
      </c>
      <c r="T7" s="362"/>
      <c r="U7" s="362"/>
      <c r="V7" s="362"/>
      <c r="W7" s="362"/>
      <c r="X7" s="362"/>
      <c r="Y7" s="362"/>
      <c r="Z7" s="362"/>
      <c r="AA7" s="362"/>
      <c r="AB7" s="362"/>
      <c r="AC7" s="362"/>
      <c r="AD7" s="362"/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3"/>
    </row>
    <row r="8" spans="1:920" x14ac:dyDescent="0.25">
      <c r="C8" s="364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6"/>
      <c r="S8" s="364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6"/>
    </row>
    <row r="9" spans="1:920" s="297" customFormat="1" x14ac:dyDescent="0.2">
      <c r="A9" s="296">
        <v>0.01</v>
      </c>
      <c r="B9" s="296" t="str">
        <f>IF(LEN(Y9)=0,"",1+ABS((Y9*A9)/LEN(Y9))+A9)</f>
        <v/>
      </c>
      <c r="C9" s="367" t="s">
        <v>620</v>
      </c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  <c r="AM9" s="351"/>
      <c r="AN9" s="351"/>
      <c r="AO9" s="351"/>
      <c r="AP9" s="351"/>
      <c r="AQ9" s="351"/>
    </row>
    <row r="10" spans="1:920" s="297" customFormat="1" x14ac:dyDescent="0.2">
      <c r="A10" s="296"/>
      <c r="B10" s="296"/>
      <c r="C10" s="368" t="s">
        <v>621</v>
      </c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  <c r="AL10" s="351"/>
      <c r="AM10" s="351"/>
      <c r="AN10" s="351"/>
      <c r="AO10" s="351"/>
      <c r="AP10" s="351"/>
      <c r="AQ10" s="351"/>
    </row>
    <row r="11" spans="1:920" s="297" customFormat="1" ht="35.25" customHeight="1" x14ac:dyDescent="0.2">
      <c r="A11" s="296"/>
      <c r="B11" s="296"/>
      <c r="C11" s="346" t="s">
        <v>622</v>
      </c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6"/>
      <c r="S11" s="347" t="s">
        <v>670</v>
      </c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/>
      <c r="AH11" s="347"/>
      <c r="AI11" s="347"/>
      <c r="AJ11" s="347"/>
      <c r="AK11" s="347"/>
      <c r="AL11" s="347"/>
      <c r="AM11" s="347"/>
      <c r="AN11" s="347"/>
      <c r="AO11" s="347"/>
      <c r="AP11" s="347"/>
      <c r="AQ11" s="347"/>
    </row>
    <row r="12" spans="1:920" s="297" customFormat="1" x14ac:dyDescent="0.2">
      <c r="A12" s="296"/>
      <c r="B12" s="296"/>
      <c r="C12" s="346" t="s">
        <v>623</v>
      </c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51" t="s">
        <v>671</v>
      </c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  <c r="AM12" s="351"/>
      <c r="AN12" s="351"/>
      <c r="AO12" s="351"/>
      <c r="AP12" s="351"/>
      <c r="AQ12" s="351"/>
    </row>
    <row r="13" spans="1:920" s="297" customFormat="1" x14ac:dyDescent="0.2">
      <c r="A13" s="296"/>
      <c r="B13" s="296"/>
      <c r="C13" s="346" t="s">
        <v>624</v>
      </c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51" t="s">
        <v>672</v>
      </c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51"/>
      <c r="AM13" s="351"/>
      <c r="AN13" s="351"/>
      <c r="AO13" s="351"/>
      <c r="AP13" s="351"/>
      <c r="AQ13" s="351"/>
    </row>
    <row r="14" spans="1:920" s="297" customFormat="1" x14ac:dyDescent="0.2">
      <c r="A14" s="296"/>
      <c r="B14" s="296"/>
      <c r="C14" s="346" t="s">
        <v>625</v>
      </c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60" t="s">
        <v>673</v>
      </c>
      <c r="T14" s="351"/>
      <c r="U14" s="351"/>
      <c r="V14" s="351"/>
      <c r="W14" s="351"/>
      <c r="X14" s="351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  <c r="AL14" s="351"/>
      <c r="AM14" s="351"/>
      <c r="AN14" s="351"/>
      <c r="AO14" s="351"/>
      <c r="AP14" s="351"/>
      <c r="AQ14" s="351"/>
    </row>
    <row r="15" spans="1:920" s="297" customFormat="1" x14ac:dyDescent="0.2">
      <c r="A15" s="296"/>
      <c r="B15" s="296"/>
      <c r="C15" s="346" t="s">
        <v>626</v>
      </c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60" t="s">
        <v>674</v>
      </c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  <c r="AP15" s="351"/>
      <c r="AQ15" s="351"/>
    </row>
    <row r="16" spans="1:920" s="297" customFormat="1" ht="53.25" customHeight="1" x14ac:dyDescent="0.2">
      <c r="A16" s="296"/>
      <c r="B16" s="296"/>
      <c r="C16" s="346" t="s">
        <v>627</v>
      </c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7" t="s">
        <v>675</v>
      </c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347"/>
      <c r="AL16" s="347"/>
      <c r="AM16" s="347"/>
      <c r="AN16" s="347"/>
      <c r="AO16" s="347"/>
      <c r="AP16" s="347"/>
      <c r="AQ16" s="347"/>
    </row>
    <row r="17" spans="1:43" s="297" customFormat="1" x14ac:dyDescent="0.2">
      <c r="A17" s="296"/>
      <c r="B17" s="296"/>
      <c r="C17" s="346" t="s">
        <v>628</v>
      </c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51">
        <v>182</v>
      </c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  <c r="AF17" s="351"/>
      <c r="AG17" s="351"/>
      <c r="AH17" s="351"/>
      <c r="AI17" s="351"/>
      <c r="AJ17" s="351"/>
      <c r="AK17" s="351"/>
      <c r="AL17" s="351"/>
      <c r="AM17" s="351"/>
      <c r="AN17" s="351"/>
      <c r="AO17" s="351"/>
      <c r="AP17" s="351"/>
      <c r="AQ17" s="351"/>
    </row>
    <row r="18" spans="1:43" s="297" customFormat="1" x14ac:dyDescent="0.2">
      <c r="A18" s="296"/>
      <c r="B18" s="296"/>
      <c r="C18" s="346" t="s">
        <v>629</v>
      </c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51">
        <v>72</v>
      </c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351"/>
      <c r="AO18" s="351"/>
      <c r="AP18" s="351"/>
      <c r="AQ18" s="351"/>
    </row>
    <row r="19" spans="1:43" s="297" customFormat="1" x14ac:dyDescent="0.2">
      <c r="A19" s="296"/>
      <c r="B19" s="296"/>
      <c r="C19" s="346" t="s">
        <v>630</v>
      </c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59" t="s">
        <v>676</v>
      </c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</row>
    <row r="20" spans="1:43" s="297" customFormat="1" ht="35.25" customHeight="1" x14ac:dyDescent="0.2">
      <c r="A20" s="296"/>
      <c r="B20" s="296"/>
      <c r="C20" s="346" t="s">
        <v>631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51" t="s">
        <v>701</v>
      </c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51"/>
      <c r="AN20" s="351"/>
      <c r="AO20" s="351"/>
      <c r="AP20" s="351"/>
      <c r="AQ20" s="351"/>
    </row>
    <row r="21" spans="1:43" s="297" customFormat="1" x14ac:dyDescent="0.2">
      <c r="A21" s="296"/>
      <c r="B21" s="296"/>
      <c r="C21" s="346" t="s">
        <v>632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346"/>
      <c r="S21" s="351" t="s">
        <v>677</v>
      </c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1"/>
      <c r="AQ21" s="351"/>
    </row>
    <row r="22" spans="1:43" s="297" customFormat="1" x14ac:dyDescent="0.2">
      <c r="A22" s="296"/>
      <c r="B22" s="296"/>
      <c r="C22" s="354" t="s">
        <v>633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1"/>
      <c r="T22" s="351"/>
      <c r="U22" s="351"/>
      <c r="V22" s="351"/>
      <c r="W22" s="351"/>
      <c r="X22" s="351"/>
      <c r="Y22" s="351"/>
      <c r="Z22" s="351"/>
      <c r="AA22" s="351"/>
      <c r="AB22" s="351"/>
      <c r="AC22" s="351"/>
      <c r="AD22" s="351"/>
      <c r="AE22" s="351"/>
      <c r="AF22" s="351"/>
      <c r="AG22" s="351"/>
      <c r="AH22" s="351"/>
      <c r="AI22" s="351"/>
      <c r="AJ22" s="351"/>
      <c r="AK22" s="351"/>
      <c r="AL22" s="351"/>
      <c r="AM22" s="351"/>
      <c r="AN22" s="351"/>
      <c r="AO22" s="351"/>
      <c r="AP22" s="351"/>
      <c r="AQ22" s="351"/>
    </row>
    <row r="23" spans="1:43" s="297" customFormat="1" x14ac:dyDescent="0.2">
      <c r="A23" s="296"/>
      <c r="B23" s="296"/>
      <c r="C23" s="346" t="s">
        <v>634</v>
      </c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51" t="s">
        <v>678</v>
      </c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</row>
    <row r="24" spans="1:43" s="297" customFormat="1" ht="29.25" customHeight="1" x14ac:dyDescent="0.2">
      <c r="A24" s="296"/>
      <c r="B24" s="296"/>
      <c r="C24" s="346" t="s">
        <v>635</v>
      </c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  <c r="S24" s="347" t="s">
        <v>679</v>
      </c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347"/>
      <c r="AL24" s="347"/>
      <c r="AM24" s="347"/>
      <c r="AN24" s="347"/>
      <c r="AO24" s="347"/>
      <c r="AP24" s="347"/>
      <c r="AQ24" s="347"/>
    </row>
    <row r="25" spans="1:43" s="297" customFormat="1" ht="67.5" customHeight="1" x14ac:dyDescent="0.2">
      <c r="A25" s="296"/>
      <c r="B25" s="296"/>
      <c r="C25" s="346" t="s">
        <v>636</v>
      </c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51">
        <v>0</v>
      </c>
      <c r="T25" s="351"/>
      <c r="U25" s="351"/>
      <c r="V25" s="351"/>
      <c r="W25" s="351"/>
      <c r="X25" s="351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</row>
    <row r="26" spans="1:43" s="297" customFormat="1" x14ac:dyDescent="0.2">
      <c r="A26" s="296"/>
      <c r="B26" s="296"/>
      <c r="C26" s="354" t="s">
        <v>637</v>
      </c>
      <c r="D26" s="354"/>
      <c r="E26" s="354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1"/>
      <c r="T26" s="351"/>
      <c r="U26" s="351"/>
      <c r="V26" s="351"/>
      <c r="W26" s="351"/>
      <c r="X26" s="351"/>
      <c r="Y26" s="351"/>
      <c r="Z26" s="351"/>
      <c r="AA26" s="351"/>
      <c r="AB26" s="351"/>
      <c r="AC26" s="351"/>
      <c r="AD26" s="351"/>
      <c r="AE26" s="351"/>
      <c r="AF26" s="351"/>
      <c r="AG26" s="351"/>
      <c r="AH26" s="351"/>
      <c r="AI26" s="351"/>
      <c r="AJ26" s="351"/>
      <c r="AK26" s="351"/>
      <c r="AL26" s="351"/>
      <c r="AM26" s="351"/>
      <c r="AN26" s="351"/>
      <c r="AO26" s="351"/>
      <c r="AP26" s="351"/>
      <c r="AQ26" s="351"/>
    </row>
    <row r="27" spans="1:43" s="297" customFormat="1" x14ac:dyDescent="0.2">
      <c r="A27" s="296"/>
      <c r="B27" s="296"/>
      <c r="C27" s="346" t="s">
        <v>638</v>
      </c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6"/>
      <c r="R27" s="346"/>
      <c r="S27" s="351">
        <v>6</v>
      </c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</row>
    <row r="28" spans="1:43" s="297" customFormat="1" ht="35.25" customHeight="1" x14ac:dyDescent="0.2">
      <c r="A28" s="296"/>
      <c r="B28" s="296"/>
      <c r="C28" s="346" t="s">
        <v>639</v>
      </c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  <c r="P28" s="346"/>
      <c r="Q28" s="346"/>
      <c r="R28" s="346"/>
      <c r="S28" s="351" t="s">
        <v>680</v>
      </c>
      <c r="T28" s="351"/>
      <c r="U28" s="351"/>
      <c r="V28" s="351"/>
      <c r="W28" s="351"/>
      <c r="X28" s="351"/>
      <c r="Y28" s="351"/>
      <c r="Z28" s="351"/>
      <c r="AA28" s="351"/>
      <c r="AB28" s="351"/>
      <c r="AC28" s="351"/>
      <c r="AD28" s="351"/>
      <c r="AE28" s="351"/>
      <c r="AF28" s="351"/>
      <c r="AG28" s="351"/>
      <c r="AH28" s="351"/>
      <c r="AI28" s="351"/>
      <c r="AJ28" s="351"/>
      <c r="AK28" s="351"/>
      <c r="AL28" s="351"/>
      <c r="AM28" s="351"/>
      <c r="AN28" s="351"/>
      <c r="AO28" s="351"/>
      <c r="AP28" s="351"/>
      <c r="AQ28" s="351"/>
    </row>
    <row r="29" spans="1:43" s="297" customFormat="1" ht="50.25" customHeight="1" x14ac:dyDescent="0.2">
      <c r="A29" s="296"/>
      <c r="B29" s="296"/>
      <c r="C29" s="346" t="s">
        <v>640</v>
      </c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46"/>
      <c r="R29" s="346"/>
      <c r="S29" s="358" t="s">
        <v>681</v>
      </c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7"/>
      <c r="AJ29" s="347"/>
      <c r="AK29" s="347"/>
      <c r="AL29" s="347"/>
      <c r="AM29" s="347"/>
      <c r="AN29" s="347"/>
      <c r="AO29" s="347"/>
      <c r="AP29" s="347"/>
      <c r="AQ29" s="347"/>
    </row>
    <row r="30" spans="1:43" s="297" customFormat="1" x14ac:dyDescent="0.2">
      <c r="A30" s="296"/>
      <c r="B30" s="296"/>
      <c r="C30" s="354" t="s">
        <v>641</v>
      </c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1"/>
      <c r="T30" s="351"/>
      <c r="U30" s="351"/>
      <c r="V30" s="351"/>
      <c r="W30" s="351"/>
      <c r="X30" s="351"/>
      <c r="Y30" s="351"/>
      <c r="Z30" s="351"/>
      <c r="AA30" s="351"/>
      <c r="AB30" s="351"/>
      <c r="AC30" s="351"/>
      <c r="AD30" s="351"/>
      <c r="AE30" s="351"/>
      <c r="AF30" s="351"/>
      <c r="AG30" s="351"/>
      <c r="AH30" s="351"/>
      <c r="AI30" s="351"/>
      <c r="AJ30" s="351"/>
      <c r="AK30" s="351"/>
      <c r="AL30" s="351"/>
      <c r="AM30" s="351"/>
      <c r="AN30" s="351"/>
      <c r="AO30" s="351"/>
      <c r="AP30" s="351"/>
      <c r="AQ30" s="351"/>
    </row>
    <row r="31" spans="1:43" s="297" customFormat="1" ht="49.5" customHeight="1" x14ac:dyDescent="0.2">
      <c r="A31" s="296"/>
      <c r="B31" s="296"/>
      <c r="C31" s="346" t="s">
        <v>642</v>
      </c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6"/>
      <c r="R31" s="346"/>
      <c r="S31" s="351" t="s">
        <v>682</v>
      </c>
      <c r="T31" s="351"/>
      <c r="U31" s="351"/>
      <c r="V31" s="351"/>
      <c r="W31" s="351"/>
      <c r="X31" s="351"/>
      <c r="Y31" s="351"/>
      <c r="Z31" s="351"/>
      <c r="AA31" s="351"/>
      <c r="AB31" s="351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1"/>
      <c r="AP31" s="351"/>
      <c r="AQ31" s="351"/>
    </row>
    <row r="32" spans="1:43" s="297" customFormat="1" ht="33.75" customHeight="1" x14ac:dyDescent="0.2">
      <c r="A32" s="296"/>
      <c r="B32" s="296"/>
      <c r="C32" s="354" t="s">
        <v>643</v>
      </c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4"/>
      <c r="O32" s="354"/>
      <c r="P32" s="354"/>
      <c r="Q32" s="354"/>
      <c r="R32" s="354"/>
      <c r="S32" s="351"/>
      <c r="T32" s="351"/>
      <c r="U32" s="351"/>
      <c r="V32" s="351"/>
      <c r="W32" s="351"/>
      <c r="X32" s="351"/>
      <c r="Y32" s="351"/>
      <c r="Z32" s="351"/>
      <c r="AA32" s="351"/>
      <c r="AB32" s="351"/>
      <c r="AC32" s="351"/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  <c r="AP32" s="351"/>
      <c r="AQ32" s="351"/>
    </row>
    <row r="33" spans="1:43" s="297" customFormat="1" x14ac:dyDescent="0.2">
      <c r="A33" s="296"/>
      <c r="B33" s="296"/>
      <c r="C33" s="346" t="s">
        <v>644</v>
      </c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51" t="s">
        <v>702</v>
      </c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</row>
    <row r="34" spans="1:43" s="297" customFormat="1" ht="359.25" customHeight="1" x14ac:dyDescent="0.2">
      <c r="A34" s="296"/>
      <c r="B34" s="296"/>
      <c r="C34" s="346" t="s">
        <v>645</v>
      </c>
      <c r="D34" s="346"/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55" t="s">
        <v>703</v>
      </c>
      <c r="T34" s="356"/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7"/>
    </row>
    <row r="35" spans="1:43" s="297" customFormat="1" ht="225" customHeight="1" x14ac:dyDescent="0.2">
      <c r="A35" s="296"/>
      <c r="B35" s="296"/>
      <c r="C35" s="346" t="s">
        <v>646</v>
      </c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6"/>
      <c r="R35" s="346"/>
      <c r="S35" s="352" t="s">
        <v>704</v>
      </c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  <c r="AF35" s="353"/>
      <c r="AG35" s="353"/>
      <c r="AH35" s="353"/>
      <c r="AI35" s="353"/>
      <c r="AJ35" s="353"/>
      <c r="AK35" s="353"/>
      <c r="AL35" s="353"/>
      <c r="AM35" s="353"/>
      <c r="AN35" s="353"/>
      <c r="AO35" s="353"/>
      <c r="AP35" s="353"/>
      <c r="AQ35" s="353"/>
    </row>
    <row r="36" spans="1:43" s="297" customFormat="1" x14ac:dyDescent="0.2">
      <c r="A36" s="296"/>
      <c r="B36" s="296"/>
      <c r="C36" s="354" t="s">
        <v>647</v>
      </c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  <c r="S36" s="351"/>
      <c r="T36" s="351"/>
      <c r="U36" s="351"/>
      <c r="V36" s="351"/>
      <c r="W36" s="351"/>
      <c r="X36" s="351"/>
      <c r="Y36" s="351"/>
      <c r="Z36" s="351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</row>
    <row r="37" spans="1:43" s="297" customFormat="1" x14ac:dyDescent="0.2">
      <c r="A37" s="296"/>
      <c r="B37" s="296"/>
      <c r="C37" s="346" t="s">
        <v>648</v>
      </c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6"/>
      <c r="S37" s="351"/>
      <c r="T37" s="351"/>
      <c r="U37" s="351"/>
      <c r="V37" s="351"/>
      <c r="W37" s="351"/>
      <c r="X37" s="351"/>
      <c r="Y37" s="351"/>
      <c r="Z37" s="351"/>
      <c r="AA37" s="351"/>
      <c r="AB37" s="351"/>
      <c r="AC37" s="351"/>
      <c r="AD37" s="351"/>
      <c r="AE37" s="351"/>
      <c r="AF37" s="351"/>
      <c r="AG37" s="351"/>
      <c r="AH37" s="351"/>
      <c r="AI37" s="351"/>
      <c r="AJ37" s="351"/>
      <c r="AK37" s="351"/>
      <c r="AL37" s="351"/>
      <c r="AM37" s="351"/>
      <c r="AN37" s="351"/>
      <c r="AO37" s="351"/>
      <c r="AP37" s="351"/>
      <c r="AQ37" s="351"/>
    </row>
    <row r="38" spans="1:43" s="297" customFormat="1" ht="51.75" customHeight="1" x14ac:dyDescent="0.2">
      <c r="A38" s="296"/>
      <c r="B38" s="296"/>
      <c r="C38" s="346" t="s">
        <v>649</v>
      </c>
      <c r="D38" s="346"/>
      <c r="E38" s="346"/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346"/>
      <c r="Q38" s="346"/>
      <c r="R38" s="346"/>
      <c r="S38" s="351"/>
      <c r="T38" s="351"/>
      <c r="U38" s="351"/>
      <c r="V38" s="351"/>
      <c r="W38" s="351"/>
      <c r="X38" s="351"/>
      <c r="Y38" s="351"/>
      <c r="Z38" s="351"/>
      <c r="AA38" s="351"/>
      <c r="AB38" s="351"/>
      <c r="AC38" s="351"/>
      <c r="AD38" s="351"/>
      <c r="AE38" s="351"/>
      <c r="AF38" s="351"/>
      <c r="AG38" s="351"/>
      <c r="AH38" s="351"/>
      <c r="AI38" s="351"/>
      <c r="AJ38" s="351"/>
      <c r="AK38" s="351"/>
      <c r="AL38" s="351"/>
      <c r="AM38" s="351"/>
      <c r="AN38" s="351"/>
      <c r="AO38" s="351"/>
      <c r="AP38" s="351"/>
      <c r="AQ38" s="351"/>
    </row>
    <row r="39" spans="1:43" s="297" customFormat="1" ht="51" customHeight="1" x14ac:dyDescent="0.2">
      <c r="A39" s="296"/>
      <c r="B39" s="296"/>
      <c r="C39" s="346" t="s">
        <v>650</v>
      </c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51"/>
      <c r="T39" s="351"/>
      <c r="U39" s="351"/>
      <c r="V39" s="351"/>
      <c r="W39" s="351"/>
      <c r="X39" s="351"/>
      <c r="Y39" s="351"/>
      <c r="Z39" s="351"/>
      <c r="AA39" s="351"/>
      <c r="AB39" s="351"/>
      <c r="AC39" s="351"/>
      <c r="AD39" s="351"/>
      <c r="AE39" s="351"/>
      <c r="AF39" s="351"/>
      <c r="AG39" s="351"/>
      <c r="AH39" s="351"/>
      <c r="AI39" s="351"/>
      <c r="AJ39" s="351"/>
      <c r="AK39" s="351"/>
      <c r="AL39" s="351"/>
      <c r="AM39" s="351"/>
      <c r="AN39" s="351"/>
      <c r="AO39" s="351"/>
      <c r="AP39" s="351"/>
      <c r="AQ39" s="351"/>
    </row>
    <row r="40" spans="1:43" s="297" customFormat="1" ht="49.5" customHeight="1" x14ac:dyDescent="0.2">
      <c r="A40" s="296"/>
      <c r="B40" s="296"/>
      <c r="C40" s="346" t="s">
        <v>651</v>
      </c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51"/>
      <c r="T40" s="351"/>
      <c r="U40" s="351"/>
      <c r="V40" s="351"/>
      <c r="W40" s="351"/>
      <c r="X40" s="351"/>
      <c r="Y40" s="351"/>
      <c r="Z40" s="351"/>
      <c r="AA40" s="351"/>
      <c r="AB40" s="351"/>
      <c r="AC40" s="351"/>
      <c r="AD40" s="351"/>
      <c r="AE40" s="351"/>
      <c r="AF40" s="351"/>
      <c r="AG40" s="351"/>
      <c r="AH40" s="351"/>
      <c r="AI40" s="351"/>
      <c r="AJ40" s="351"/>
      <c r="AK40" s="351"/>
      <c r="AL40" s="351"/>
      <c r="AM40" s="351"/>
      <c r="AN40" s="351"/>
      <c r="AO40" s="351"/>
      <c r="AP40" s="351"/>
      <c r="AQ40" s="351"/>
    </row>
    <row r="41" spans="1:43" s="297" customFormat="1" ht="49.5" customHeight="1" x14ac:dyDescent="0.2">
      <c r="A41" s="296"/>
      <c r="B41" s="296"/>
      <c r="C41" s="346" t="s">
        <v>652</v>
      </c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  <c r="S41" s="347" t="s">
        <v>705</v>
      </c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7"/>
      <c r="AN41" s="347"/>
      <c r="AO41" s="347"/>
      <c r="AP41" s="347"/>
      <c r="AQ41" s="347"/>
    </row>
    <row r="42" spans="1:43" ht="21" customHeight="1" x14ac:dyDescent="0.25">
      <c r="B42" s="296" t="str">
        <f>IF(ISERROR(ABS(LOG(ABS(SUM(B9:B41)),EXP(3)))),"",ABS(LOG(ABS(SUM(B9:B41)),EXP(3))))</f>
        <v/>
      </c>
    </row>
    <row r="43" spans="1:43" ht="23.25" customHeight="1" x14ac:dyDescent="0.3">
      <c r="B43" s="298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AH43" s="300"/>
      <c r="AI43" s="301"/>
      <c r="AJ43" s="301"/>
      <c r="AK43" s="301"/>
    </row>
    <row r="44" spans="1:43" s="304" customFormat="1" ht="24" customHeight="1" x14ac:dyDescent="0.25">
      <c r="A44" s="302"/>
      <c r="B44" s="302"/>
      <c r="C44" s="348" t="s">
        <v>313</v>
      </c>
      <c r="D44" s="348"/>
      <c r="E44" s="348"/>
      <c r="F44" s="348"/>
      <c r="G44" s="348"/>
      <c r="H44" s="348"/>
      <c r="I44" s="348"/>
      <c r="J44" s="348"/>
      <c r="K44" s="348"/>
      <c r="L44" s="348"/>
      <c r="T44" s="305"/>
      <c r="AC44" s="305" t="s">
        <v>315</v>
      </c>
      <c r="AH44" s="305"/>
      <c r="AI44" s="306"/>
      <c r="AJ44" s="343" t="s">
        <v>314</v>
      </c>
      <c r="AK44" s="343"/>
      <c r="AL44" s="343"/>
      <c r="AM44" s="343"/>
      <c r="AN44" s="343"/>
      <c r="AO44" s="343"/>
      <c r="AP44" s="343"/>
      <c r="AQ44" s="343"/>
    </row>
    <row r="45" spans="1:43" x14ac:dyDescent="0.25">
      <c r="C45" s="349" t="s">
        <v>706</v>
      </c>
      <c r="D45" s="349"/>
      <c r="E45" s="349"/>
      <c r="F45" s="349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AJ45" s="350" t="s">
        <v>683</v>
      </c>
      <c r="AK45" s="350"/>
      <c r="AL45" s="350"/>
      <c r="AM45" s="350"/>
      <c r="AN45" s="350"/>
      <c r="AO45" s="350"/>
      <c r="AP45" s="350"/>
      <c r="AQ45" s="350"/>
    </row>
    <row r="46" spans="1:43" ht="24" x14ac:dyDescent="0.35">
      <c r="H46" s="308"/>
      <c r="I46" s="308"/>
      <c r="J46" s="308"/>
      <c r="K46" s="308"/>
      <c r="L46" s="308"/>
      <c r="AJ46" s="343" t="s">
        <v>653</v>
      </c>
      <c r="AK46" s="343"/>
      <c r="AL46" s="343"/>
      <c r="AM46" s="343"/>
      <c r="AN46" s="343"/>
      <c r="AO46" s="343"/>
      <c r="AP46" s="343"/>
      <c r="AQ46" s="343"/>
    </row>
    <row r="47" spans="1:43" ht="17.25" customHeight="1" x14ac:dyDescent="0.35">
      <c r="C47" s="308"/>
      <c r="D47" s="308"/>
      <c r="E47" s="308"/>
      <c r="F47" s="308"/>
      <c r="G47" s="309"/>
      <c r="H47" s="308"/>
      <c r="I47" s="308"/>
      <c r="J47" s="308"/>
      <c r="K47" s="308"/>
      <c r="L47" s="308"/>
      <c r="AJ47" s="344" t="s">
        <v>684</v>
      </c>
      <c r="AK47" s="344"/>
      <c r="AL47" s="344"/>
      <c r="AM47" s="344"/>
      <c r="AN47" s="344"/>
      <c r="AO47" s="344"/>
      <c r="AP47" s="344"/>
      <c r="AQ47" s="344"/>
    </row>
    <row r="48" spans="1:43" ht="33.75" customHeight="1" x14ac:dyDescent="0.35">
      <c r="C48" s="308"/>
      <c r="D48" s="308"/>
      <c r="E48" s="308"/>
      <c r="F48" s="308"/>
      <c r="G48" s="309"/>
      <c r="H48" s="308"/>
      <c r="I48" s="308"/>
      <c r="J48" s="308"/>
      <c r="K48" s="308"/>
      <c r="L48" s="308"/>
    </row>
    <row r="49" spans="3:37" ht="33.75" customHeight="1" x14ac:dyDescent="0.35">
      <c r="C49" s="308"/>
      <c r="D49" s="308"/>
      <c r="E49" s="308"/>
      <c r="F49" s="308"/>
      <c r="G49" s="309"/>
      <c r="H49" s="308"/>
      <c r="I49" s="308"/>
      <c r="J49" s="308"/>
      <c r="K49" s="308"/>
      <c r="L49" s="308"/>
    </row>
    <row r="50" spans="3:37" ht="72.75" customHeight="1" x14ac:dyDescent="0.25"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AJ50" s="310"/>
      <c r="AK50" s="311"/>
    </row>
    <row r="51" spans="3:37" ht="72.75" customHeight="1" x14ac:dyDescent="0.25">
      <c r="AJ51" s="310"/>
      <c r="AK51" s="311"/>
    </row>
    <row r="52" spans="3:37" ht="20.45" customHeight="1" x14ac:dyDescent="0.25">
      <c r="C52" s="312"/>
      <c r="D52" s="313"/>
      <c r="E52" s="314"/>
      <c r="F52" s="314"/>
      <c r="G52" s="314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6"/>
      <c r="AJ52" s="310"/>
      <c r="AK52" s="311"/>
    </row>
    <row r="53" spans="3:37" x14ac:dyDescent="0.25">
      <c r="C53" s="317"/>
      <c r="D53" s="317"/>
      <c r="E53" s="318"/>
      <c r="F53" s="318"/>
      <c r="G53" s="318"/>
      <c r="H53" s="318"/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</row>
  </sheetData>
  <mergeCells count="81">
    <mergeCell ref="C5:AQ5"/>
    <mergeCell ref="C1:W1"/>
    <mergeCell ref="AK1:AQ1"/>
    <mergeCell ref="AC2:AH2"/>
    <mergeCell ref="AK2:AQ2"/>
    <mergeCell ref="C4:AQ4"/>
    <mergeCell ref="C7:R8"/>
    <mergeCell ref="S7:AQ8"/>
    <mergeCell ref="C9:R9"/>
    <mergeCell ref="S9:AQ9"/>
    <mergeCell ref="C10:R10"/>
    <mergeCell ref="S10:AQ10"/>
    <mergeCell ref="C11:R11"/>
    <mergeCell ref="S11:AQ11"/>
    <mergeCell ref="C12:R12"/>
    <mergeCell ref="S12:AQ12"/>
    <mergeCell ref="C13:R13"/>
    <mergeCell ref="S13:AQ13"/>
    <mergeCell ref="C14:R14"/>
    <mergeCell ref="S14:AQ14"/>
    <mergeCell ref="C15:R15"/>
    <mergeCell ref="S15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38:R38"/>
    <mergeCell ref="S38:AQ38"/>
    <mergeCell ref="C39:R39"/>
    <mergeCell ref="S39:AQ39"/>
    <mergeCell ref="C40:R40"/>
    <mergeCell ref="S40:AQ40"/>
    <mergeCell ref="AJ46:AQ46"/>
    <mergeCell ref="AJ47:AQ47"/>
    <mergeCell ref="C50:L50"/>
    <mergeCell ref="C41:R41"/>
    <mergeCell ref="S41:AQ41"/>
    <mergeCell ref="C44:L44"/>
    <mergeCell ref="AJ44:AQ44"/>
    <mergeCell ref="C45:F45"/>
    <mergeCell ref="AJ45:AQ45"/>
  </mergeCells>
  <conditionalFormatting sqref="C4:C5">
    <cfRule type="expression" dxfId="38" priority="4">
      <formula>OR(LEFT(#REF!,5)="Reviz",LEFT(#REF!,6)="Izjava")</formula>
    </cfRule>
    <cfRule type="expression" dxfId="37" priority="5">
      <formula>OR(LEFT(#REF!,5)="Reviz",LEFT(#REF!,6)="Izjava")</formula>
    </cfRule>
  </conditionalFormatting>
  <conditionalFormatting sqref="C7">
    <cfRule type="expression" dxfId="36" priority="3">
      <formula>OR(LEFT(#REF!,5)="Reviz",LEFT(#REF!,6)="Izjava")</formula>
    </cfRule>
  </conditionalFormatting>
  <conditionalFormatting sqref="C9">
    <cfRule type="expression" dxfId="35" priority="1">
      <formula>OR(LEFT(#REF!,5)="Reviz",LEFT(#REF!,6)="Izjava")</formula>
    </cfRule>
  </conditionalFormatting>
  <conditionalFormatting sqref="C52">
    <cfRule type="expression" dxfId="34" priority="6">
      <formula>OR(LEFT(#REF!,5)="Reviz",LEFT(#REF!,6)="Izjava")</formula>
    </cfRule>
    <cfRule type="containsText" dxfId="33" priority="7" operator="containsText" text="Obrazac prazan">
      <formula>NOT(ISERROR(SEARCH("Obrazac prazan",C52)))</formula>
    </cfRule>
  </conditionalFormatting>
  <conditionalFormatting sqref="C46:AH53 C1:AH1 C2:AC2 S9:S41 C10:C41 C42:AH44 C45 G45:AH45">
    <cfRule type="expression" dxfId="32" priority="8">
      <formula>OR(LEFT(#REF!,5)="Reviz",LEFT(#REF!,6)="Izjava")</formula>
    </cfRule>
  </conditionalFormatting>
  <conditionalFormatting sqref="S7">
    <cfRule type="expression" dxfId="31" priority="2">
      <formula>OR(LEFT(#REF!,5)="Reviz",LEFT(#REF!,6)="Izjava")</formula>
    </cfRule>
  </conditionalFormatting>
  <conditionalFormatting sqref="X1:AG1 X2:AC2 C42:AH42 C46:AH47 C48:W49 C50:AH51 AJ1">
    <cfRule type="expression" dxfId="30" priority="9">
      <formula>OR(LEFT(#REF!,5)="Reviz",LEFT(#REF!,6)="Izjava")</formula>
    </cfRule>
  </conditionalFormatting>
  <hyperlinks>
    <hyperlink ref="S14" r:id="rId1" xr:uid="{7D63F4B4-9DBF-4DBD-910D-845CDA04ACA0}"/>
    <hyperlink ref="S15" r:id="rId2" xr:uid="{97F03816-6126-458F-8E3E-091BAAD8B7D5}"/>
  </hyperlinks>
  <pageMargins left="0.43307086614173229" right="0.31496062992125984" top="0.39370078740157483" bottom="0.23622047244094491" header="0.23622047244094491" footer="0.15748031496062992"/>
  <pageSetup paperSize="9" scale="7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B6FD-0935-46AA-923C-29C694D39C0E}">
  <sheetPr>
    <tabColor theme="7" tint="-0.249977111117893"/>
    <pageSetUpPr fitToPage="1"/>
  </sheetPr>
  <dimension ref="A1:ALE193"/>
  <sheetViews>
    <sheetView showGridLines="0" view="pageLayout" topLeftCell="G110" zoomScale="40" zoomScaleNormal="40" zoomScaleSheetLayoutView="55" zoomScalePageLayoutView="40" workbookViewId="0">
      <selection activeCell="AZ148" sqref="AZ148:BA148"/>
    </sheetView>
  </sheetViews>
  <sheetFormatPr defaultColWidth="2.5703125" defaultRowHeight="20.25" x14ac:dyDescent="0.3"/>
  <cols>
    <col min="1" max="3" width="10.140625" hidden="1" customWidth="1"/>
    <col min="4" max="4" width="12.7109375" hidden="1" customWidth="1"/>
    <col min="5" max="5" width="14.7109375" hidden="1" customWidth="1"/>
    <col min="6" max="6" width="35.7109375" hidden="1" customWidth="1"/>
    <col min="7" max="9" width="9.28515625" style="14" customWidth="1"/>
    <col min="10" max="10" width="20" style="14" customWidth="1"/>
    <col min="11" max="11" width="3.7109375" style="98" customWidth="1"/>
    <col min="12" max="13" width="3.7109375" style="14" customWidth="1"/>
    <col min="14" max="14" width="7.7109375" style="14" customWidth="1"/>
    <col min="15" max="17" width="3.7109375" style="14" customWidth="1"/>
    <col min="18" max="18" width="6.140625" style="14" customWidth="1"/>
    <col min="19" max="19" width="3.7109375" style="14" customWidth="1"/>
    <col min="20" max="20" width="6.42578125" style="14" customWidth="1"/>
    <col min="21" max="22" width="3.7109375" style="14" customWidth="1"/>
    <col min="23" max="23" width="3.28515625" style="14" customWidth="1"/>
    <col min="24" max="25" width="6.5703125" style="14" customWidth="1"/>
    <col min="26" max="26" width="8.5703125" style="14" customWidth="1"/>
    <col min="27" max="27" width="11.5703125" style="14" customWidth="1"/>
    <col min="28" max="35" width="6.5703125" style="14" customWidth="1"/>
    <col min="36" max="36" width="13.5703125" style="14" customWidth="1"/>
    <col min="37" max="38" width="5.42578125" style="14" customWidth="1"/>
    <col min="39" max="41" width="4.85546875" style="14" customWidth="1"/>
    <col min="42" max="43" width="3" style="14" customWidth="1"/>
    <col min="44" max="46" width="3.28515625" style="14" customWidth="1"/>
    <col min="47" max="49" width="6" style="14" customWidth="1"/>
    <col min="50" max="53" width="19.7109375" style="14" customWidth="1"/>
    <col min="54" max="54" width="3.7109375" style="14" customWidth="1"/>
    <col min="55" max="55" width="5.140625" style="14" customWidth="1"/>
    <col min="56" max="993" width="2.5703125" style="14" customWidth="1"/>
    <col min="994" max="994" width="2.5703125" customWidth="1"/>
  </cols>
  <sheetData>
    <row r="1" spans="1:935" s="6" customFormat="1" ht="32.25" customHeight="1" x14ac:dyDescent="0.5">
      <c r="G1" s="380" t="s">
        <v>685</v>
      </c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332"/>
      <c r="BB1" s="333"/>
      <c r="BC1" s="333"/>
      <c r="BD1" s="333"/>
      <c r="BE1" s="333"/>
      <c r="BF1" s="333"/>
      <c r="BG1" s="333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</row>
    <row r="2" spans="1:935" s="5" customFormat="1" ht="32.25" customHeight="1" x14ac:dyDescent="0.5">
      <c r="G2" s="7" t="s">
        <v>0</v>
      </c>
      <c r="H2" s="8"/>
      <c r="I2" s="8"/>
      <c r="J2" s="8"/>
      <c r="K2" s="8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334"/>
      <c r="BA2" s="336" t="s">
        <v>661</v>
      </c>
      <c r="BB2" s="330"/>
      <c r="BC2" s="330"/>
      <c r="BD2" s="330"/>
      <c r="BE2" s="330"/>
      <c r="BF2" s="330"/>
      <c r="BG2" s="330"/>
    </row>
    <row r="3" spans="1:935" s="6" customFormat="1" ht="32.25" customHeight="1" x14ac:dyDescent="0.5">
      <c r="G3" s="380" t="s">
        <v>686</v>
      </c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335"/>
      <c r="BA3" s="337" t="s">
        <v>662</v>
      </c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</row>
    <row r="4" spans="1:935" s="5" customFormat="1" ht="32.25" customHeight="1" x14ac:dyDescent="0.5">
      <c r="G4" s="7" t="s">
        <v>2</v>
      </c>
      <c r="H4" s="8"/>
      <c r="I4" s="8"/>
      <c r="J4" s="8"/>
      <c r="K4" s="8"/>
      <c r="L4" s="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9"/>
    </row>
    <row r="5" spans="1:935" s="5" customFormat="1" ht="32.25" customHeight="1" x14ac:dyDescent="0.5">
      <c r="G5" s="381" t="s">
        <v>687</v>
      </c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2"/>
      <c r="AW5" s="2"/>
      <c r="AX5" s="2"/>
      <c r="AY5" s="2"/>
      <c r="AZ5" s="2"/>
      <c r="BA5" s="11"/>
    </row>
    <row r="6" spans="1:935" s="6" customFormat="1" ht="32.25" customHeight="1" x14ac:dyDescent="0.5">
      <c r="G6" s="7" t="s">
        <v>655</v>
      </c>
      <c r="H6" s="8"/>
      <c r="I6" s="8"/>
      <c r="J6" s="8"/>
      <c r="K6" s="8"/>
      <c r="L6" s="8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9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</row>
    <row r="7" spans="1:935" s="5" customFormat="1" ht="32.25" customHeight="1" x14ac:dyDescent="0.5">
      <c r="G7" s="382" t="s">
        <v>688</v>
      </c>
      <c r="H7" s="382"/>
      <c r="I7" s="382"/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4" t="str">
        <f>IF('[1]#UNOS'!B12="","",'[1]#UNOS'!B12)</f>
        <v/>
      </c>
    </row>
    <row r="8" spans="1:935" s="6" customFormat="1" ht="32.25" customHeight="1" x14ac:dyDescent="0.5">
      <c r="G8" s="7" t="s">
        <v>1</v>
      </c>
      <c r="H8" s="8"/>
      <c r="I8" s="8"/>
      <c r="J8" s="8"/>
      <c r="K8" s="8"/>
      <c r="L8" s="8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9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</row>
    <row r="9" spans="1:935" s="5" customFormat="1" ht="32.25" customHeight="1" x14ac:dyDescent="0.5">
      <c r="G9" s="382" t="s">
        <v>688</v>
      </c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935" s="6" customFormat="1" ht="32.25" customHeight="1" x14ac:dyDescent="0.5">
      <c r="G10" s="7" t="s">
        <v>658</v>
      </c>
      <c r="H10" s="8"/>
      <c r="I10" s="8"/>
      <c r="J10" s="8"/>
      <c r="K10" s="8"/>
      <c r="L10" s="8"/>
      <c r="M10" s="8"/>
      <c r="N10" s="1"/>
      <c r="O10" s="13"/>
      <c r="P10" s="3"/>
      <c r="Q10" s="3"/>
      <c r="R10" s="3"/>
      <c r="S10" s="3"/>
      <c r="T10" s="3"/>
      <c r="U10" s="3"/>
      <c r="V10" s="3"/>
      <c r="W10" s="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</row>
    <row r="11" spans="1:935" s="5" customFormat="1" ht="34.5" x14ac:dyDescent="0.5">
      <c r="G11" s="399" t="s">
        <v>3</v>
      </c>
      <c r="H11" s="399"/>
      <c r="I11" s="399"/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/>
      <c r="AO11" s="399"/>
      <c r="AP11" s="399"/>
      <c r="AQ11" s="399"/>
      <c r="AR11" s="399"/>
      <c r="AS11" s="399"/>
      <c r="AT11" s="399"/>
      <c r="AU11" s="399"/>
      <c r="AV11" s="399"/>
      <c r="AW11" s="399"/>
      <c r="AX11" s="399"/>
      <c r="AY11" s="399"/>
      <c r="AZ11" s="399"/>
      <c r="BA11" s="399"/>
    </row>
    <row r="12" spans="1:935" s="14" customFormat="1" ht="33.75" x14ac:dyDescent="0.3">
      <c r="A12"/>
      <c r="B12"/>
      <c r="C12"/>
      <c r="D12"/>
      <c r="E12"/>
      <c r="F12"/>
      <c r="G12" s="400" t="s">
        <v>696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  <c r="AM12" s="400"/>
      <c r="AN12" s="400"/>
      <c r="AO12" s="400"/>
      <c r="AP12" s="400"/>
      <c r="AQ12" s="400"/>
      <c r="AR12" s="400"/>
      <c r="AS12" s="400"/>
      <c r="AT12" s="400"/>
      <c r="AU12" s="400"/>
      <c r="AV12" s="400"/>
      <c r="AW12" s="400"/>
      <c r="AX12" s="400"/>
      <c r="AY12" s="400"/>
      <c r="AZ12" s="400"/>
      <c r="BA12" s="400"/>
    </row>
    <row r="13" spans="1:935" s="14" customFormat="1" ht="29.25" x14ac:dyDescent="0.3">
      <c r="A13"/>
      <c r="B13"/>
      <c r="C13"/>
      <c r="D13"/>
      <c r="E13"/>
      <c r="F13"/>
      <c r="G13" s="15" t="str">
        <f>IF(LEFT([1]OsnPodaci!A55,6)="Stečaj",[1]OsnPodaci!A55,IF(LEFT([1]OsnPodaci!$A$55,8)="Likvidac",[1]OsnPodaci!A55,IF(LEFT([1]OsnPodaci!A55,8)="Statusne",[1]OsnPodaci!A55,IF(LEFT([1]OsnPodaci!A55,7)="Revizor","NE POPUNJAVATI, NE ŠTAMPATI I NE BRISATI OVAJ OBRAZAC!",IF(LEFT([1]OsnPodaci!A55,6)="Izjava","NE POPUNJAVATI, NE ŠTAMPATI I NE BRISATI OVAJ OBRAZAC!","")))))</f>
        <v/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7"/>
    </row>
    <row r="14" spans="1:935" s="18" customFormat="1" ht="34.5" customHeight="1" x14ac:dyDescent="0.35">
      <c r="G14" s="392" t="s">
        <v>4</v>
      </c>
      <c r="H14" s="392"/>
      <c r="I14" s="392"/>
      <c r="J14" s="392"/>
      <c r="K14" s="391" t="s">
        <v>5</v>
      </c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3" t="s">
        <v>6</v>
      </c>
      <c r="AV14" s="393"/>
      <c r="AW14" s="393"/>
      <c r="AX14" s="394" t="s">
        <v>664</v>
      </c>
      <c r="AY14" s="395"/>
      <c r="AZ14" s="394" t="s">
        <v>663</v>
      </c>
      <c r="BA14" s="395"/>
    </row>
    <row r="15" spans="1:935" s="19" customFormat="1" ht="68.25" customHeight="1" x14ac:dyDescent="0.35">
      <c r="G15" s="392"/>
      <c r="H15" s="392"/>
      <c r="I15" s="392"/>
      <c r="J15" s="392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3"/>
      <c r="AV15" s="393"/>
      <c r="AW15" s="393"/>
      <c r="AX15" s="396"/>
      <c r="AY15" s="397"/>
      <c r="AZ15" s="396"/>
      <c r="BA15" s="397"/>
    </row>
    <row r="16" spans="1:935" s="20" customFormat="1" ht="25.5" x14ac:dyDescent="0.35">
      <c r="G16" s="390">
        <v>1</v>
      </c>
      <c r="H16" s="390"/>
      <c r="I16" s="390"/>
      <c r="J16" s="390"/>
      <c r="K16" s="390">
        <v>2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>
        <v>3</v>
      </c>
      <c r="AV16" s="390"/>
      <c r="AW16" s="390"/>
      <c r="AX16" s="390">
        <v>4</v>
      </c>
      <c r="AY16" s="390"/>
      <c r="AZ16" s="390">
        <v>5</v>
      </c>
      <c r="BA16" s="390"/>
    </row>
    <row r="17" spans="1:53" s="18" customFormat="1" ht="31.9" customHeight="1" x14ac:dyDescent="0.35">
      <c r="G17" s="384"/>
      <c r="H17" s="384"/>
      <c r="I17" s="384"/>
      <c r="J17" s="384"/>
      <c r="K17" s="385" t="s">
        <v>7</v>
      </c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  <c r="AC17" s="385"/>
      <c r="AD17" s="385"/>
      <c r="AE17" s="385"/>
      <c r="AF17" s="385"/>
      <c r="AG17" s="385"/>
      <c r="AH17" s="385"/>
      <c r="AI17" s="385"/>
      <c r="AJ17" s="385"/>
      <c r="AK17" s="385"/>
      <c r="AL17" s="385"/>
      <c r="AM17" s="385"/>
      <c r="AN17" s="385"/>
      <c r="AO17" s="385"/>
      <c r="AP17" s="385"/>
      <c r="AQ17" s="385"/>
      <c r="AR17" s="385"/>
      <c r="AS17" s="385"/>
      <c r="AT17" s="385"/>
      <c r="AU17" s="391"/>
      <c r="AV17" s="391"/>
      <c r="AW17" s="391"/>
      <c r="AX17" s="387"/>
      <c r="AY17" s="387"/>
      <c r="AZ17" s="387"/>
      <c r="BA17" s="387"/>
    </row>
    <row r="18" spans="1:53" s="18" customFormat="1" ht="31.9" customHeight="1" x14ac:dyDescent="0.35">
      <c r="A18" s="18">
        <v>0.01</v>
      </c>
      <c r="B18" s="18">
        <v>1.1700000000000002</v>
      </c>
      <c r="E18" s="18">
        <f t="shared" ref="E18:E39" si="0">IF(LEN(AX18)=0,"",1+ABS((AX18*A18)/LEN(AX18))+A18)</f>
        <v>170.23666666666665</v>
      </c>
      <c r="F18" s="18">
        <f t="shared" ref="F18:F39" si="1">IF(LEN(AZ18)=0,"",1+ABS((AZ18*B18)/LEN(AZ18))+B18)</f>
        <v>20019.232</v>
      </c>
      <c r="G18" s="384"/>
      <c r="H18" s="384"/>
      <c r="I18" s="384"/>
      <c r="J18" s="384"/>
      <c r="K18" s="385" t="s">
        <v>8</v>
      </c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  <c r="AB18" s="385"/>
      <c r="AC18" s="385"/>
      <c r="AD18" s="385"/>
      <c r="AE18" s="385"/>
      <c r="AF18" s="385"/>
      <c r="AG18" s="385"/>
      <c r="AH18" s="385"/>
      <c r="AI18" s="385"/>
      <c r="AJ18" s="385"/>
      <c r="AK18" s="385"/>
      <c r="AL18" s="385"/>
      <c r="AM18" s="385"/>
      <c r="AN18" s="385"/>
      <c r="AO18" s="385"/>
      <c r="AP18" s="385"/>
      <c r="AQ18" s="385"/>
      <c r="AR18" s="385"/>
      <c r="AS18" s="385"/>
      <c r="AT18" s="385"/>
      <c r="AU18" s="386" t="s">
        <v>9</v>
      </c>
      <c r="AV18" s="386"/>
      <c r="AW18" s="386"/>
      <c r="AX18" s="387">
        <f t="array" ref="AX18">IF(AND(ISBLANK(AX19:AY20)),"",SUM(AX19:AY20))</f>
        <v>101536</v>
      </c>
      <c r="AY18" s="387"/>
      <c r="AZ18" s="387">
        <f t="array" ref="AZ18">IF(AND(ISBLANK(AZ19:BA20)),"",SUM(AZ19:BA20))</f>
        <v>85543</v>
      </c>
      <c r="BA18" s="387"/>
    </row>
    <row r="19" spans="1:53" s="18" customFormat="1" ht="31.9" customHeight="1" x14ac:dyDescent="0.35">
      <c r="A19" s="18">
        <v>0.02</v>
      </c>
      <c r="B19" s="18">
        <v>1.1800000000000002</v>
      </c>
      <c r="E19" s="18" t="str">
        <f t="shared" si="0"/>
        <v/>
      </c>
      <c r="F19" s="18" t="str">
        <f t="shared" si="1"/>
        <v/>
      </c>
      <c r="G19" s="384" t="s">
        <v>10</v>
      </c>
      <c r="H19" s="384"/>
      <c r="I19" s="384"/>
      <c r="J19" s="384"/>
      <c r="K19" s="385" t="s">
        <v>11</v>
      </c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5"/>
      <c r="AE19" s="385"/>
      <c r="AF19" s="385"/>
      <c r="AG19" s="385"/>
      <c r="AH19" s="385"/>
      <c r="AI19" s="385"/>
      <c r="AJ19" s="385"/>
      <c r="AK19" s="385"/>
      <c r="AL19" s="385"/>
      <c r="AM19" s="385"/>
      <c r="AN19" s="385"/>
      <c r="AO19" s="385"/>
      <c r="AP19" s="385"/>
      <c r="AQ19" s="385"/>
      <c r="AR19" s="385"/>
      <c r="AS19" s="385"/>
      <c r="AT19" s="385"/>
      <c r="AU19" s="386" t="s">
        <v>12</v>
      </c>
      <c r="AV19" s="386"/>
      <c r="AW19" s="386"/>
      <c r="AX19" s="388"/>
      <c r="AY19" s="388"/>
      <c r="AZ19" s="388"/>
      <c r="BA19" s="388"/>
    </row>
    <row r="20" spans="1:53" s="18" customFormat="1" ht="66.75" customHeight="1" x14ac:dyDescent="0.35">
      <c r="A20" s="18">
        <v>0.03</v>
      </c>
      <c r="B20" s="18">
        <v>1.1900000000000002</v>
      </c>
      <c r="E20" s="18">
        <f t="shared" si="0"/>
        <v>508.71</v>
      </c>
      <c r="F20" s="18">
        <f t="shared" si="1"/>
        <v>20361.424000000003</v>
      </c>
      <c r="G20" s="389" t="s">
        <v>13</v>
      </c>
      <c r="H20" s="389"/>
      <c r="I20" s="389"/>
      <c r="J20" s="389"/>
      <c r="K20" s="385" t="s">
        <v>14</v>
      </c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5"/>
      <c r="AG20" s="385"/>
      <c r="AH20" s="385"/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6" t="s">
        <v>10</v>
      </c>
      <c r="AV20" s="386"/>
      <c r="AW20" s="386"/>
      <c r="AX20" s="388">
        <f>[3]BS!$AX$21</f>
        <v>101536</v>
      </c>
      <c r="AY20" s="388"/>
      <c r="AZ20" s="388">
        <f>[3]BS!$AZ$21</f>
        <v>85543</v>
      </c>
      <c r="BA20" s="388"/>
    </row>
    <row r="21" spans="1:53" s="18" customFormat="1" ht="31.9" customHeight="1" x14ac:dyDescent="0.35">
      <c r="A21" s="18">
        <v>0.04</v>
      </c>
      <c r="B21" s="18">
        <v>1.2000000000000002</v>
      </c>
      <c r="E21" s="18">
        <f t="shared" si="0"/>
        <v>49681.645714285711</v>
      </c>
      <c r="F21" s="18">
        <f t="shared" si="1"/>
        <v>1473969.7428571428</v>
      </c>
      <c r="G21" s="384"/>
      <c r="H21" s="384"/>
      <c r="I21" s="384"/>
      <c r="J21" s="384"/>
      <c r="K21" s="385" t="s">
        <v>15</v>
      </c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5"/>
      <c r="AM21" s="385"/>
      <c r="AN21" s="385"/>
      <c r="AO21" s="385"/>
      <c r="AP21" s="385"/>
      <c r="AQ21" s="385"/>
      <c r="AR21" s="385"/>
      <c r="AS21" s="385"/>
      <c r="AT21" s="385"/>
      <c r="AU21" s="386" t="s">
        <v>16</v>
      </c>
      <c r="AV21" s="386"/>
      <c r="AW21" s="386"/>
      <c r="AX21" s="387">
        <f t="array" ref="AX21">IF(AND(ISBLANK(AX22:AY24)),"",SUM(AX22:AY24))</f>
        <v>8694106</v>
      </c>
      <c r="AY21" s="387"/>
      <c r="AZ21" s="387">
        <f t="array" ref="AZ21">IF(AND(ISBLANK(AZ22:BA24)),"",SUM(AZ22:BA24))</f>
        <v>8598144</v>
      </c>
      <c r="BA21" s="387"/>
    </row>
    <row r="22" spans="1:53" s="18" customFormat="1" ht="31.9" customHeight="1" x14ac:dyDescent="0.35">
      <c r="A22" s="18">
        <v>0.05</v>
      </c>
      <c r="B22" s="18">
        <v>1.2100000000000002</v>
      </c>
      <c r="E22" s="18">
        <f t="shared" si="0"/>
        <v>49928.771428571439</v>
      </c>
      <c r="F22" s="18">
        <f t="shared" si="1"/>
        <v>1208253.0685714288</v>
      </c>
      <c r="G22" s="384" t="s">
        <v>17</v>
      </c>
      <c r="H22" s="384"/>
      <c r="I22" s="384"/>
      <c r="J22" s="384"/>
      <c r="K22" s="385" t="s">
        <v>18</v>
      </c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385"/>
      <c r="AU22" s="386" t="s">
        <v>19</v>
      </c>
      <c r="AV22" s="386"/>
      <c r="AW22" s="386"/>
      <c r="AX22" s="388">
        <f>[3]BS!$AX$23</f>
        <v>6989881</v>
      </c>
      <c r="AY22" s="388"/>
      <c r="AZ22" s="388">
        <f>[3]BS!$AZ$23</f>
        <v>6989881</v>
      </c>
      <c r="BA22" s="388"/>
    </row>
    <row r="23" spans="1:53" s="18" customFormat="1" ht="31.9" customHeight="1" x14ac:dyDescent="0.35">
      <c r="A23" s="18">
        <v>6.0000000000000005E-2</v>
      </c>
      <c r="B23" s="18">
        <v>1.2200000000000002</v>
      </c>
      <c r="E23" s="18">
        <f t="shared" si="0"/>
        <v>33238.18</v>
      </c>
      <c r="F23" s="18">
        <f t="shared" si="1"/>
        <v>686100.7657142859</v>
      </c>
      <c r="G23" s="384" t="s">
        <v>20</v>
      </c>
      <c r="H23" s="384"/>
      <c r="I23" s="384"/>
      <c r="J23" s="384"/>
      <c r="K23" s="385" t="s">
        <v>21</v>
      </c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5"/>
      <c r="AT23" s="385"/>
      <c r="AU23" s="386" t="s">
        <v>22</v>
      </c>
      <c r="AV23" s="386"/>
      <c r="AW23" s="386"/>
      <c r="AX23" s="388">
        <f>[3]BS!$AX$24</f>
        <v>3877664</v>
      </c>
      <c r="AY23" s="388"/>
      <c r="AZ23" s="388">
        <f>[3]BS!$AZ$24</f>
        <v>3936631</v>
      </c>
      <c r="BA23" s="388"/>
    </row>
    <row r="24" spans="1:53" s="18" customFormat="1" ht="66.75" customHeight="1" x14ac:dyDescent="0.35">
      <c r="A24" s="18">
        <v>7.0000000000000007E-2</v>
      </c>
      <c r="B24" s="18">
        <v>1.2300000000000002</v>
      </c>
      <c r="E24" s="18">
        <f t="shared" si="0"/>
        <v>19018.661250000001</v>
      </c>
      <c r="F24" s="18">
        <f t="shared" si="1"/>
        <v>357988.81000000006</v>
      </c>
      <c r="G24" s="389" t="s">
        <v>23</v>
      </c>
      <c r="H24" s="389"/>
      <c r="I24" s="389"/>
      <c r="J24" s="389"/>
      <c r="K24" s="385" t="s">
        <v>24</v>
      </c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85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6" t="s">
        <v>25</v>
      </c>
      <c r="AV24" s="386"/>
      <c r="AW24" s="386"/>
      <c r="AX24" s="388">
        <f>[3]BS!$AX$25</f>
        <v>-2173439</v>
      </c>
      <c r="AY24" s="388"/>
      <c r="AZ24" s="388">
        <f>[3]BS!$AZ$25</f>
        <v>-2328368</v>
      </c>
      <c r="BA24" s="388"/>
    </row>
    <row r="25" spans="1:53" s="18" customFormat="1" ht="31.9" customHeight="1" x14ac:dyDescent="0.35">
      <c r="A25" s="18">
        <v>0.08</v>
      </c>
      <c r="B25" s="18">
        <v>1.2400000000000002</v>
      </c>
      <c r="E25" s="18">
        <f t="shared" si="0"/>
        <v>245114.91</v>
      </c>
      <c r="F25" s="18">
        <f t="shared" si="1"/>
        <v>3462887.310000001</v>
      </c>
      <c r="G25" s="384"/>
      <c r="H25" s="384"/>
      <c r="I25" s="384"/>
      <c r="J25" s="384"/>
      <c r="K25" s="385" t="s">
        <v>26</v>
      </c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6" t="s">
        <v>27</v>
      </c>
      <c r="AV25" s="386"/>
      <c r="AW25" s="386"/>
      <c r="AX25" s="387">
        <f>IFERROR(IF(AND(AX26,AX27,AX28,AX31,AX54)="","",SUM(AX26:AY28)+SUM(AX31)+SUM(AX54)),"")</f>
        <v>24511383</v>
      </c>
      <c r="AY25" s="387"/>
      <c r="AZ25" s="387">
        <f>IFERROR(IF(AND(AZ26,AZ27,AZ28,AZ31,AZ54)="","",SUM(AZ26:BA28)+SUM(AZ31)+SUM(AZ54)),"")</f>
        <v>22341194</v>
      </c>
      <c r="BA25" s="387"/>
    </row>
    <row r="26" spans="1:53" s="18" customFormat="1" ht="31.9" customHeight="1" x14ac:dyDescent="0.35">
      <c r="A26" s="18">
        <v>0.09</v>
      </c>
      <c r="B26" s="18">
        <v>1.2500000000000002</v>
      </c>
      <c r="E26" s="18">
        <f t="shared" si="0"/>
        <v>150242.0275</v>
      </c>
      <c r="F26" s="18">
        <f t="shared" si="1"/>
        <v>2086681.9375000005</v>
      </c>
      <c r="G26" s="384" t="s">
        <v>28</v>
      </c>
      <c r="H26" s="384"/>
      <c r="I26" s="384"/>
      <c r="J26" s="384"/>
      <c r="K26" s="385" t="s">
        <v>29</v>
      </c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385"/>
      <c r="AF26" s="385"/>
      <c r="AG26" s="385"/>
      <c r="AH26" s="385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6" t="s">
        <v>30</v>
      </c>
      <c r="AV26" s="386"/>
      <c r="AW26" s="386"/>
      <c r="AX26" s="388">
        <f>[3]BS!$AX$27</f>
        <v>13354750</v>
      </c>
      <c r="AY26" s="388"/>
      <c r="AZ26" s="388">
        <f>[3]BS!$AZ$27</f>
        <v>13354750</v>
      </c>
      <c r="BA26" s="388"/>
    </row>
    <row r="27" spans="1:53" s="18" customFormat="1" ht="31.9" customHeight="1" x14ac:dyDescent="0.35">
      <c r="A27" s="18">
        <v>9.9999999999999992E-2</v>
      </c>
      <c r="B27" s="18">
        <v>1.2600000000000002</v>
      </c>
      <c r="E27" s="18">
        <f t="shared" si="0"/>
        <v>5239.9833333333327</v>
      </c>
      <c r="F27" s="18">
        <f t="shared" si="1"/>
        <v>58393.600000000006</v>
      </c>
      <c r="G27" s="384" t="s">
        <v>31</v>
      </c>
      <c r="H27" s="384"/>
      <c r="I27" s="384"/>
      <c r="J27" s="384"/>
      <c r="K27" s="385" t="s">
        <v>32</v>
      </c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  <c r="AC27" s="385"/>
      <c r="AD27" s="385"/>
      <c r="AE27" s="385"/>
      <c r="AF27" s="385"/>
      <c r="AG27" s="385"/>
      <c r="AH27" s="385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6" t="s">
        <v>33</v>
      </c>
      <c r="AV27" s="386"/>
      <c r="AW27" s="386"/>
      <c r="AX27" s="388">
        <f>[3]BS!$AX$28</f>
        <v>314333</v>
      </c>
      <c r="AY27" s="388"/>
      <c r="AZ27" s="388">
        <f>[3]BS!$AZ$28</f>
        <v>278054</v>
      </c>
      <c r="BA27" s="388"/>
    </row>
    <row r="28" spans="1:53" s="18" customFormat="1" ht="31.9" customHeight="1" x14ac:dyDescent="0.35">
      <c r="A28" s="18">
        <v>0.10999999999999999</v>
      </c>
      <c r="B28" s="18">
        <v>1.2700000000000002</v>
      </c>
      <c r="E28" s="18" t="str">
        <f t="shared" si="0"/>
        <v/>
      </c>
      <c r="F28" s="18" t="str">
        <f t="shared" si="1"/>
        <v/>
      </c>
      <c r="G28" s="384"/>
      <c r="H28" s="384"/>
      <c r="I28" s="384"/>
      <c r="J28" s="384"/>
      <c r="K28" s="385" t="s">
        <v>34</v>
      </c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  <c r="AC28" s="385"/>
      <c r="AD28" s="385"/>
      <c r="AE28" s="385"/>
      <c r="AF28" s="385"/>
      <c r="AG28" s="385"/>
      <c r="AH28" s="385"/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385"/>
      <c r="AU28" s="386" t="s">
        <v>35</v>
      </c>
      <c r="AV28" s="386"/>
      <c r="AW28" s="386"/>
      <c r="AX28" s="387" t="str">
        <f t="array" ref="AX28">IF(AND(ISBLANK(AX29:AY30)),"",SUM(AX29:AY30))</f>
        <v/>
      </c>
      <c r="AY28" s="387"/>
      <c r="AZ28" s="387" t="str">
        <f t="array" ref="AZ28">IF(AND(ISBLANK(AZ29:BA30)),"",SUM(AZ29:BA30))</f>
        <v/>
      </c>
      <c r="BA28" s="387"/>
    </row>
    <row r="29" spans="1:53" s="18" customFormat="1" ht="31.9" customHeight="1" x14ac:dyDescent="0.35">
      <c r="A29" s="18">
        <v>0.11999999999999998</v>
      </c>
      <c r="B29" s="18">
        <v>1.2800000000000002</v>
      </c>
      <c r="E29" s="18" t="str">
        <f t="shared" si="0"/>
        <v/>
      </c>
      <c r="F29" s="18" t="str">
        <f t="shared" si="1"/>
        <v/>
      </c>
      <c r="G29" s="384" t="s">
        <v>36</v>
      </c>
      <c r="H29" s="384"/>
      <c r="I29" s="384"/>
      <c r="J29" s="384"/>
      <c r="K29" s="385" t="s">
        <v>37</v>
      </c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6" t="s">
        <v>20</v>
      </c>
      <c r="AV29" s="386"/>
      <c r="AW29" s="386"/>
      <c r="AX29" s="388"/>
      <c r="AY29" s="388"/>
      <c r="AZ29" s="388"/>
      <c r="BA29" s="388"/>
    </row>
    <row r="30" spans="1:53" s="18" customFormat="1" ht="31.9" customHeight="1" x14ac:dyDescent="0.35">
      <c r="A30" s="18">
        <v>0.12999999999999998</v>
      </c>
      <c r="B30" s="18">
        <v>1.2900000000000003</v>
      </c>
      <c r="E30" s="18" t="str">
        <f t="shared" si="0"/>
        <v/>
      </c>
      <c r="F30" s="18" t="str">
        <f t="shared" si="1"/>
        <v/>
      </c>
      <c r="G30" s="384" t="s">
        <v>38</v>
      </c>
      <c r="H30" s="384"/>
      <c r="I30" s="384"/>
      <c r="J30" s="384"/>
      <c r="K30" s="385" t="s">
        <v>39</v>
      </c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5"/>
      <c r="AF30" s="385"/>
      <c r="AG30" s="385"/>
      <c r="AH30" s="385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6" t="s">
        <v>40</v>
      </c>
      <c r="AV30" s="386"/>
      <c r="AW30" s="386"/>
      <c r="AX30" s="388"/>
      <c r="AY30" s="388"/>
      <c r="AZ30" s="388"/>
      <c r="BA30" s="388"/>
    </row>
    <row r="31" spans="1:53" s="18" customFormat="1" ht="31.9" customHeight="1" x14ac:dyDescent="0.35">
      <c r="A31" s="18">
        <v>0.13999999999999999</v>
      </c>
      <c r="B31" s="18">
        <v>1.3000000000000003</v>
      </c>
      <c r="E31" s="18">
        <f t="shared" si="0"/>
        <v>189741.38999999998</v>
      </c>
      <c r="F31" s="18">
        <f t="shared" si="1"/>
        <v>1617274.7285714289</v>
      </c>
      <c r="G31" s="384"/>
      <c r="H31" s="384"/>
      <c r="I31" s="384"/>
      <c r="J31" s="384"/>
      <c r="K31" s="385" t="s">
        <v>41</v>
      </c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5"/>
      <c r="AF31" s="385"/>
      <c r="AG31" s="385"/>
      <c r="AH31" s="385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6" t="s">
        <v>42</v>
      </c>
      <c r="AV31" s="386"/>
      <c r="AW31" s="386"/>
      <c r="AX31" s="387">
        <f>IFERROR(IF(AND(AX32,AX35,AX45,AX50)="","",SUM(AX32,AX35,AX45,AX50)),"")</f>
        <v>10842300</v>
      </c>
      <c r="AY31" s="387"/>
      <c r="AZ31" s="387">
        <f>IFERROR(IF(AND(AZ32,AZ35,AZ45,AZ50)="","",SUM(AZ32,AZ35,AZ45,AZ50)),"")</f>
        <v>8708390</v>
      </c>
      <c r="BA31" s="387"/>
    </row>
    <row r="32" spans="1:53" s="18" customFormat="1" ht="31.9" customHeight="1" x14ac:dyDescent="0.35">
      <c r="A32" s="18">
        <v>0.15</v>
      </c>
      <c r="B32" s="18">
        <v>1.3100000000000003</v>
      </c>
      <c r="E32" s="18" t="str">
        <f t="shared" si="0"/>
        <v/>
      </c>
      <c r="F32" s="18" t="str">
        <f t="shared" si="1"/>
        <v/>
      </c>
      <c r="G32" s="384"/>
      <c r="H32" s="384"/>
      <c r="I32" s="384"/>
      <c r="J32" s="384"/>
      <c r="K32" s="385" t="s">
        <v>43</v>
      </c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  <c r="AC32" s="385"/>
      <c r="AD32" s="385"/>
      <c r="AE32" s="385"/>
      <c r="AF32" s="385"/>
      <c r="AG32" s="385"/>
      <c r="AH32" s="385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6" t="s">
        <v>44</v>
      </c>
      <c r="AV32" s="386"/>
      <c r="AW32" s="386"/>
      <c r="AX32" s="387" t="str">
        <f t="array" ref="AX32">IF(AND(ISBLANK(AX33:AY34)),"",SUM(AX33:AY34))</f>
        <v/>
      </c>
      <c r="AY32" s="387"/>
      <c r="AZ32" s="387" t="str">
        <f t="array" ref="AZ32">IF(AND(ISBLANK(AZ33:BA34)),"",SUM(AZ33:BA34))</f>
        <v/>
      </c>
      <c r="BA32" s="387"/>
    </row>
    <row r="33" spans="1:53" s="18" customFormat="1" ht="31.9" customHeight="1" x14ac:dyDescent="0.35">
      <c r="A33" s="18">
        <v>0.16</v>
      </c>
      <c r="B33" s="18">
        <v>1.3200000000000003</v>
      </c>
      <c r="E33" s="18" t="str">
        <f t="shared" si="0"/>
        <v/>
      </c>
      <c r="F33" s="18" t="str">
        <f t="shared" si="1"/>
        <v/>
      </c>
      <c r="G33" s="384" t="s">
        <v>45</v>
      </c>
      <c r="H33" s="384"/>
      <c r="I33" s="384"/>
      <c r="J33" s="384"/>
      <c r="K33" s="385" t="s">
        <v>46</v>
      </c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6" t="s">
        <v>47</v>
      </c>
      <c r="AV33" s="386"/>
      <c r="AW33" s="386"/>
      <c r="AX33" s="388"/>
      <c r="AY33" s="388"/>
      <c r="AZ33" s="388"/>
      <c r="BA33" s="388"/>
    </row>
    <row r="34" spans="1:53" s="18" customFormat="1" ht="31.9" customHeight="1" x14ac:dyDescent="0.35">
      <c r="A34" s="18">
        <v>0.17</v>
      </c>
      <c r="B34" s="18">
        <v>1.3300000000000003</v>
      </c>
      <c r="E34" s="18" t="str">
        <f t="shared" si="0"/>
        <v/>
      </c>
      <c r="F34" s="18" t="str">
        <f t="shared" si="1"/>
        <v/>
      </c>
      <c r="G34" s="384" t="s">
        <v>48</v>
      </c>
      <c r="H34" s="384"/>
      <c r="I34" s="384"/>
      <c r="J34" s="384"/>
      <c r="K34" s="385" t="s">
        <v>49</v>
      </c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6" t="s">
        <v>50</v>
      </c>
      <c r="AV34" s="386"/>
      <c r="AW34" s="386"/>
      <c r="AX34" s="388"/>
      <c r="AY34" s="388"/>
      <c r="AZ34" s="388"/>
      <c r="BA34" s="388"/>
    </row>
    <row r="35" spans="1:53" s="18" customFormat="1" ht="31.9" customHeight="1" x14ac:dyDescent="0.35">
      <c r="A35" s="18">
        <v>0.18000000000000002</v>
      </c>
      <c r="B35" s="18">
        <v>1.3400000000000003</v>
      </c>
      <c r="E35" s="18" t="str">
        <f t="shared" si="0"/>
        <v/>
      </c>
      <c r="F35" s="18" t="str">
        <f t="shared" si="1"/>
        <v/>
      </c>
      <c r="G35" s="384"/>
      <c r="H35" s="384"/>
      <c r="I35" s="384"/>
      <c r="J35" s="384"/>
      <c r="K35" s="385" t="s">
        <v>51</v>
      </c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6" t="s">
        <v>52</v>
      </c>
      <c r="AV35" s="386"/>
      <c r="AW35" s="386"/>
      <c r="AX35" s="387" t="str">
        <f t="array" ref="AX35">IF(AND(ISBLANK(AX36:AY39)),"",SUM(AX36:AY39))</f>
        <v/>
      </c>
      <c r="AY35" s="387"/>
      <c r="AZ35" s="387" t="str">
        <f t="array" ref="AZ35">IF(AND(ISBLANK(AZ36:BA39)),"",SUM(AZ36:BA39))</f>
        <v/>
      </c>
      <c r="BA35" s="387"/>
    </row>
    <row r="36" spans="1:53" s="18" customFormat="1" ht="31.9" customHeight="1" x14ac:dyDescent="0.35">
      <c r="A36" s="18">
        <v>0.19000000000000003</v>
      </c>
      <c r="B36" s="18">
        <v>1.3500000000000003</v>
      </c>
      <c r="E36" s="18" t="str">
        <f t="shared" si="0"/>
        <v/>
      </c>
      <c r="F36" s="18" t="str">
        <f t="shared" si="1"/>
        <v/>
      </c>
      <c r="G36" s="384" t="s">
        <v>53</v>
      </c>
      <c r="H36" s="384"/>
      <c r="I36" s="384"/>
      <c r="J36" s="384"/>
      <c r="K36" s="385" t="s">
        <v>54</v>
      </c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5"/>
      <c r="AF36" s="385"/>
      <c r="AG36" s="385"/>
      <c r="AH36" s="385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6" t="s">
        <v>55</v>
      </c>
      <c r="AV36" s="386"/>
      <c r="AW36" s="386"/>
      <c r="AX36" s="388"/>
      <c r="AY36" s="388"/>
      <c r="AZ36" s="388"/>
      <c r="BA36" s="388"/>
    </row>
    <row r="37" spans="1:53" s="18" customFormat="1" ht="31.9" customHeight="1" x14ac:dyDescent="0.35">
      <c r="A37" s="18">
        <v>0.20000000000000004</v>
      </c>
      <c r="B37" s="18">
        <v>1.3600000000000003</v>
      </c>
      <c r="E37" s="18" t="str">
        <f t="shared" si="0"/>
        <v/>
      </c>
      <c r="F37" s="18" t="str">
        <f t="shared" si="1"/>
        <v/>
      </c>
      <c r="G37" s="384" t="s">
        <v>56</v>
      </c>
      <c r="H37" s="384"/>
      <c r="I37" s="384"/>
      <c r="J37" s="384"/>
      <c r="K37" s="385" t="s">
        <v>57</v>
      </c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6" t="s">
        <v>58</v>
      </c>
      <c r="AV37" s="386"/>
      <c r="AW37" s="386"/>
      <c r="AX37" s="388"/>
      <c r="AY37" s="388"/>
      <c r="AZ37" s="388"/>
      <c r="BA37" s="388"/>
    </row>
    <row r="38" spans="1:53" s="18" customFormat="1" ht="31.9" customHeight="1" x14ac:dyDescent="0.35">
      <c r="A38" s="18">
        <v>0.21000000000000005</v>
      </c>
      <c r="B38" s="18">
        <v>1.3700000000000003</v>
      </c>
      <c r="E38" s="18" t="str">
        <f t="shared" si="0"/>
        <v/>
      </c>
      <c r="F38" s="18" t="str">
        <f t="shared" si="1"/>
        <v/>
      </c>
      <c r="G38" s="384" t="s">
        <v>59</v>
      </c>
      <c r="H38" s="384"/>
      <c r="I38" s="384"/>
      <c r="J38" s="384"/>
      <c r="K38" s="385" t="s">
        <v>60</v>
      </c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6" t="s">
        <v>61</v>
      </c>
      <c r="AV38" s="386"/>
      <c r="AW38" s="386"/>
      <c r="AX38" s="388"/>
      <c r="AY38" s="388"/>
      <c r="AZ38" s="388"/>
      <c r="BA38" s="388"/>
    </row>
    <row r="39" spans="1:53" s="18" customFormat="1" ht="31.9" customHeight="1" x14ac:dyDescent="0.35">
      <c r="A39" s="18">
        <v>0.22000000000000006</v>
      </c>
      <c r="B39" s="18">
        <v>1.3800000000000003</v>
      </c>
      <c r="E39" s="18" t="str">
        <f t="shared" si="0"/>
        <v/>
      </c>
      <c r="F39" s="18" t="str">
        <f t="shared" si="1"/>
        <v/>
      </c>
      <c r="G39" s="384" t="s">
        <v>62</v>
      </c>
      <c r="H39" s="384"/>
      <c r="I39" s="384"/>
      <c r="J39" s="384"/>
      <c r="K39" s="385" t="s">
        <v>63</v>
      </c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5"/>
      <c r="AF39" s="385"/>
      <c r="AG39" s="385"/>
      <c r="AH39" s="385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6" t="s">
        <v>64</v>
      </c>
      <c r="AV39" s="386"/>
      <c r="AW39" s="386"/>
      <c r="AX39" s="388"/>
      <c r="AY39" s="388"/>
      <c r="AZ39" s="388"/>
      <c r="BA39" s="388"/>
    </row>
    <row r="40" spans="1:53" s="18" customFormat="1" ht="5.25" customHeight="1" x14ac:dyDescent="0.35">
      <c r="G40" s="21"/>
      <c r="H40" s="21"/>
      <c r="I40" s="21"/>
      <c r="J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3"/>
      <c r="AL40" s="23"/>
      <c r="AM40" s="24"/>
      <c r="AN40" s="24"/>
      <c r="AO40" s="24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</row>
    <row r="41" spans="1:53" s="18" customFormat="1" ht="58.5" x14ac:dyDescent="0.35">
      <c r="H41" s="26"/>
      <c r="I41" s="27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7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30"/>
      <c r="AL41" s="30"/>
      <c r="AM41" s="30"/>
      <c r="AN41" s="30"/>
      <c r="AO41" s="30"/>
      <c r="AP41" s="31"/>
      <c r="AQ41" s="31"/>
      <c r="AR41" s="31"/>
      <c r="AS41" s="31"/>
      <c r="AT41" s="31"/>
      <c r="AU41" s="31"/>
      <c r="AV41" s="31"/>
      <c r="AW41" s="32"/>
      <c r="AX41" s="32"/>
      <c r="AY41" s="32"/>
      <c r="AZ41" s="32"/>
      <c r="BA41" s="33"/>
    </row>
    <row r="42" spans="1:53" s="37" customFormat="1" ht="32.25" x14ac:dyDescent="0.5">
      <c r="A42" s="34"/>
      <c r="B42" s="34"/>
      <c r="C42" s="34"/>
      <c r="D42" s="34"/>
      <c r="E42" s="34"/>
      <c r="F42" s="34"/>
      <c r="G42" s="35"/>
      <c r="H42" s="36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40"/>
      <c r="AL42" s="40"/>
      <c r="AM42" s="41"/>
      <c r="AN42" s="41"/>
      <c r="AO42" s="41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BA42" s="43" t="s">
        <v>65</v>
      </c>
    </row>
    <row r="43" spans="1:53" s="18" customFormat="1" ht="5.25" customHeight="1" x14ac:dyDescent="0.35">
      <c r="G43" s="44"/>
      <c r="H43" s="44"/>
      <c r="I43" s="44"/>
      <c r="J43" s="44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6"/>
      <c r="AV43" s="46"/>
      <c r="AW43" s="46"/>
      <c r="AX43" s="47"/>
      <c r="AY43" s="47"/>
      <c r="AZ43" s="47"/>
      <c r="BA43" s="47"/>
    </row>
    <row r="44" spans="1:53" s="20" customFormat="1" ht="25.5" x14ac:dyDescent="0.35">
      <c r="G44" s="390">
        <v>1</v>
      </c>
      <c r="H44" s="390"/>
      <c r="I44" s="390"/>
      <c r="J44" s="390"/>
      <c r="K44" s="390">
        <v>2</v>
      </c>
      <c r="L44" s="390"/>
      <c r="M44" s="390"/>
      <c r="N44" s="390"/>
      <c r="O44" s="390"/>
      <c r="P44" s="390"/>
      <c r="Q44" s="390"/>
      <c r="R44" s="390"/>
      <c r="S44" s="390"/>
      <c r="T44" s="390"/>
      <c r="U44" s="390"/>
      <c r="V44" s="390"/>
      <c r="W44" s="390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>
        <v>3</v>
      </c>
      <c r="AV44" s="390"/>
      <c r="AW44" s="390"/>
      <c r="AX44" s="390">
        <v>4</v>
      </c>
      <c r="AY44" s="390"/>
      <c r="AZ44" s="390">
        <v>5</v>
      </c>
      <c r="BA44" s="390"/>
    </row>
    <row r="45" spans="1:53" s="18" customFormat="1" ht="27.75" customHeight="1" x14ac:dyDescent="0.35">
      <c r="A45" s="18">
        <v>0.23000000000000007</v>
      </c>
      <c r="B45" s="18">
        <v>1.3900000000000003</v>
      </c>
      <c r="E45" s="18" t="str">
        <f t="shared" ref="E45:E88" si="2">IF(LEN(AX45)=0,"",1+ABS((AX45*A45)/LEN(AX45))+A45)</f>
        <v/>
      </c>
      <c r="F45" s="18" t="str">
        <f t="shared" ref="F45:F88" si="3">IF(LEN(AZ45)=0,"",1+ABS((AZ45*B45)/LEN(AZ45))+B45)</f>
        <v/>
      </c>
      <c r="G45" s="384"/>
      <c r="H45" s="384"/>
      <c r="I45" s="384"/>
      <c r="J45" s="384"/>
      <c r="K45" s="385" t="s">
        <v>66</v>
      </c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5"/>
      <c r="AF45" s="385"/>
      <c r="AG45" s="385"/>
      <c r="AH45" s="385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6" t="s">
        <v>67</v>
      </c>
      <c r="AV45" s="386"/>
      <c r="AW45" s="386"/>
      <c r="AX45" s="387" t="str">
        <f t="array" ref="AX45">IF(AND(ISBLANK(AX46:AY49)),"",SUM(AX46:AY49))</f>
        <v/>
      </c>
      <c r="AY45" s="387"/>
      <c r="AZ45" s="387" t="str">
        <f t="array" ref="AZ45">IF(AND(ISBLANK(AZ46:BA49)),"",SUM(AZ46:BA49))</f>
        <v/>
      </c>
      <c r="BA45" s="387"/>
    </row>
    <row r="46" spans="1:53" s="18" customFormat="1" ht="27.75" customHeight="1" x14ac:dyDescent="0.35">
      <c r="A46" s="18">
        <v>0.24000000000000007</v>
      </c>
      <c r="B46" s="18">
        <v>1.4000000000000004</v>
      </c>
      <c r="E46" s="18" t="str">
        <f t="shared" si="2"/>
        <v/>
      </c>
      <c r="F46" s="18" t="str">
        <f t="shared" si="3"/>
        <v/>
      </c>
      <c r="G46" s="384" t="s">
        <v>68</v>
      </c>
      <c r="H46" s="384"/>
      <c r="I46" s="384"/>
      <c r="J46" s="384"/>
      <c r="K46" s="385" t="s">
        <v>69</v>
      </c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6" t="s">
        <v>70</v>
      </c>
      <c r="AV46" s="386"/>
      <c r="AW46" s="386"/>
      <c r="AX46" s="388"/>
      <c r="AY46" s="388"/>
      <c r="AZ46" s="388"/>
      <c r="BA46" s="388"/>
    </row>
    <row r="47" spans="1:53" s="18" customFormat="1" ht="27.75" customHeight="1" x14ac:dyDescent="0.35">
      <c r="A47" s="18">
        <v>0.25000000000000006</v>
      </c>
      <c r="B47" s="18">
        <v>1.4100000000000004</v>
      </c>
      <c r="E47" s="18" t="str">
        <f t="shared" si="2"/>
        <v/>
      </c>
      <c r="F47" s="18" t="str">
        <f t="shared" si="3"/>
        <v/>
      </c>
      <c r="G47" s="384" t="s">
        <v>71</v>
      </c>
      <c r="H47" s="384"/>
      <c r="I47" s="384"/>
      <c r="J47" s="384"/>
      <c r="K47" s="385" t="s">
        <v>72</v>
      </c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5"/>
      <c r="AF47" s="385"/>
      <c r="AG47" s="385"/>
      <c r="AH47" s="385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6" t="s">
        <v>73</v>
      </c>
      <c r="AV47" s="386"/>
      <c r="AW47" s="386"/>
      <c r="AX47" s="388"/>
      <c r="AY47" s="388"/>
      <c r="AZ47" s="388"/>
      <c r="BA47" s="388"/>
    </row>
    <row r="48" spans="1:53" s="18" customFormat="1" ht="27.75" customHeight="1" x14ac:dyDescent="0.35">
      <c r="A48" s="18">
        <v>0.26000000000000006</v>
      </c>
      <c r="B48" s="18">
        <v>1.4200000000000004</v>
      </c>
      <c r="E48" s="18" t="str">
        <f t="shared" si="2"/>
        <v/>
      </c>
      <c r="F48" s="18" t="str">
        <f t="shared" si="3"/>
        <v/>
      </c>
      <c r="G48" s="384" t="s">
        <v>74</v>
      </c>
      <c r="H48" s="384"/>
      <c r="I48" s="384"/>
      <c r="J48" s="384"/>
      <c r="K48" s="385" t="s">
        <v>75</v>
      </c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5"/>
      <c r="AF48" s="385"/>
      <c r="AG48" s="385"/>
      <c r="AH48" s="385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6" t="s">
        <v>76</v>
      </c>
      <c r="AV48" s="386"/>
      <c r="AW48" s="386"/>
      <c r="AX48" s="388"/>
      <c r="AY48" s="388"/>
      <c r="AZ48" s="388"/>
      <c r="BA48" s="388"/>
    </row>
    <row r="49" spans="1:53" s="18" customFormat="1" ht="27.75" customHeight="1" x14ac:dyDescent="0.35">
      <c r="A49" s="18">
        <v>0.27000000000000007</v>
      </c>
      <c r="B49" s="18">
        <v>1.4300000000000004</v>
      </c>
      <c r="E49" s="18" t="str">
        <f t="shared" si="2"/>
        <v/>
      </c>
      <c r="F49" s="18" t="str">
        <f t="shared" si="3"/>
        <v/>
      </c>
      <c r="G49" s="384" t="s">
        <v>77</v>
      </c>
      <c r="H49" s="384"/>
      <c r="I49" s="384"/>
      <c r="J49" s="384"/>
      <c r="K49" s="385" t="s">
        <v>78</v>
      </c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5"/>
      <c r="AF49" s="385"/>
      <c r="AG49" s="385"/>
      <c r="AH49" s="385"/>
      <c r="AI49" s="385"/>
      <c r="AJ49" s="385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6" t="s">
        <v>79</v>
      </c>
      <c r="AV49" s="386"/>
      <c r="AW49" s="386"/>
      <c r="AX49" s="388"/>
      <c r="AY49" s="388"/>
      <c r="AZ49" s="388"/>
      <c r="BA49" s="388"/>
    </row>
    <row r="50" spans="1:53" s="18" customFormat="1" ht="27.75" customHeight="1" x14ac:dyDescent="0.35">
      <c r="A50" s="18">
        <v>0.28000000000000008</v>
      </c>
      <c r="B50" s="18">
        <v>1.4400000000000004</v>
      </c>
      <c r="E50" s="18">
        <f t="shared" si="2"/>
        <v>379481.78000000014</v>
      </c>
      <c r="F50" s="18">
        <f t="shared" si="3"/>
        <v>1791442.6685714291</v>
      </c>
      <c r="G50" s="384"/>
      <c r="H50" s="384"/>
      <c r="I50" s="384"/>
      <c r="J50" s="384"/>
      <c r="K50" s="385" t="s">
        <v>80</v>
      </c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5"/>
      <c r="AJ50" s="385"/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6" t="s">
        <v>81</v>
      </c>
      <c r="AV50" s="386"/>
      <c r="AW50" s="386"/>
      <c r="AX50" s="387">
        <f t="array" ref="AX50">IF(AND(ISBLANK(AX51:AY53)),"",SUM(AX51:AY53))</f>
        <v>10842300</v>
      </c>
      <c r="AY50" s="387"/>
      <c r="AZ50" s="387">
        <f t="array" ref="AZ50">IF(AND(ISBLANK(AZ51:BA53)),"",SUM(AZ51:BA53))</f>
        <v>8708390</v>
      </c>
      <c r="BA50" s="387"/>
    </row>
    <row r="51" spans="1:53" s="18" customFormat="1" ht="27.75" customHeight="1" x14ac:dyDescent="0.35">
      <c r="A51" s="18">
        <v>0.29000000000000009</v>
      </c>
      <c r="B51" s="18">
        <v>1.4500000000000004</v>
      </c>
      <c r="E51" s="18">
        <f t="shared" si="2"/>
        <v>362501.2900000001</v>
      </c>
      <c r="F51" s="18">
        <f t="shared" si="3"/>
        <v>1629181.021428572</v>
      </c>
      <c r="G51" s="384" t="s">
        <v>82</v>
      </c>
      <c r="H51" s="384"/>
      <c r="I51" s="384"/>
      <c r="J51" s="384"/>
      <c r="K51" s="385" t="s">
        <v>83</v>
      </c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6" t="s">
        <v>84</v>
      </c>
      <c r="AV51" s="386"/>
      <c r="AW51" s="386"/>
      <c r="AX51" s="388">
        <f>[3]BS!$AX$52</f>
        <v>10000000</v>
      </c>
      <c r="AY51" s="388"/>
      <c r="AZ51" s="388">
        <f>[3]BS!$AZ$52</f>
        <v>7865000</v>
      </c>
      <c r="BA51" s="388"/>
    </row>
    <row r="52" spans="1:53" s="18" customFormat="1" ht="27.75" customHeight="1" x14ac:dyDescent="0.35">
      <c r="A52" s="18">
        <v>0.3000000000000001</v>
      </c>
      <c r="B52" s="18">
        <v>1.4600000000000004</v>
      </c>
      <c r="E52" s="18">
        <f t="shared" si="2"/>
        <v>8040.9000000000024</v>
      </c>
      <c r="F52" s="18">
        <f t="shared" si="3"/>
        <v>26495.863333333338</v>
      </c>
      <c r="G52" s="384" t="s">
        <v>85</v>
      </c>
      <c r="H52" s="384"/>
      <c r="I52" s="384"/>
      <c r="J52" s="384"/>
      <c r="K52" s="385" t="s">
        <v>86</v>
      </c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5"/>
      <c r="AF52" s="385"/>
      <c r="AG52" s="385"/>
      <c r="AH52" s="385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6" t="s">
        <v>87</v>
      </c>
      <c r="AV52" s="386"/>
      <c r="AW52" s="386"/>
      <c r="AX52" s="388">
        <f>[3]BS!$AX$53</f>
        <v>160792</v>
      </c>
      <c r="AY52" s="388"/>
      <c r="AZ52" s="388">
        <f>[3]BS!$AZ$53</f>
        <v>108877</v>
      </c>
      <c r="BA52" s="388"/>
    </row>
    <row r="53" spans="1:53" s="18" customFormat="1" ht="73.5" customHeight="1" x14ac:dyDescent="0.35">
      <c r="A53" s="18">
        <v>0.31000000000000011</v>
      </c>
      <c r="B53" s="18">
        <v>1.4700000000000004</v>
      </c>
      <c r="E53" s="18">
        <f t="shared" si="2"/>
        <v>35212.556666666678</v>
      </c>
      <c r="F53" s="18">
        <f t="shared" si="3"/>
        <v>179958.15500000006</v>
      </c>
      <c r="G53" s="389" t="s">
        <v>88</v>
      </c>
      <c r="H53" s="389"/>
      <c r="I53" s="389"/>
      <c r="J53" s="389"/>
      <c r="K53" s="385" t="s">
        <v>89</v>
      </c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5"/>
      <c r="AF53" s="385"/>
      <c r="AG53" s="385"/>
      <c r="AH53" s="385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6" t="s">
        <v>90</v>
      </c>
      <c r="AV53" s="386"/>
      <c r="AW53" s="386"/>
      <c r="AX53" s="388">
        <f>[3]BS!$AX$54</f>
        <v>681508</v>
      </c>
      <c r="AY53" s="388"/>
      <c r="AZ53" s="388">
        <f>[3]BS!$AZ$54</f>
        <v>734513</v>
      </c>
      <c r="BA53" s="388"/>
    </row>
    <row r="54" spans="1:53" s="18" customFormat="1" ht="27.75" customHeight="1" x14ac:dyDescent="0.35">
      <c r="A54" s="18">
        <v>0.32000000000000012</v>
      </c>
      <c r="B54" s="18">
        <v>1.4800000000000004</v>
      </c>
      <c r="E54" s="18" t="str">
        <f t="shared" si="2"/>
        <v/>
      </c>
      <c r="F54" s="18" t="str">
        <f t="shared" si="3"/>
        <v/>
      </c>
      <c r="G54" s="384" t="s">
        <v>91</v>
      </c>
      <c r="H54" s="384"/>
      <c r="I54" s="384"/>
      <c r="J54" s="384"/>
      <c r="K54" s="385" t="s">
        <v>92</v>
      </c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5"/>
      <c r="AF54" s="385"/>
      <c r="AG54" s="385"/>
      <c r="AH54" s="385"/>
      <c r="AI54" s="385"/>
      <c r="AJ54" s="385"/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6" t="s">
        <v>93</v>
      </c>
      <c r="AV54" s="386"/>
      <c r="AW54" s="386"/>
      <c r="AX54" s="388"/>
      <c r="AY54" s="388"/>
      <c r="AZ54" s="388"/>
      <c r="BA54" s="388"/>
    </row>
    <row r="55" spans="1:53" s="18" customFormat="1" ht="27.75" customHeight="1" x14ac:dyDescent="0.35">
      <c r="A55" s="18">
        <v>0.33000000000000013</v>
      </c>
      <c r="B55" s="18">
        <v>1.4900000000000004</v>
      </c>
      <c r="E55" s="18" t="str">
        <f t="shared" si="2"/>
        <v/>
      </c>
      <c r="F55" s="18" t="str">
        <f t="shared" si="3"/>
        <v/>
      </c>
      <c r="G55" s="384" t="s">
        <v>94</v>
      </c>
      <c r="H55" s="384"/>
      <c r="I55" s="384"/>
      <c r="J55" s="384"/>
      <c r="K55" s="385" t="s">
        <v>95</v>
      </c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6" t="s">
        <v>36</v>
      </c>
      <c r="AV55" s="386"/>
      <c r="AW55" s="386"/>
      <c r="AX55" s="388"/>
      <c r="AY55" s="388"/>
      <c r="AZ55" s="388"/>
      <c r="BA55" s="388"/>
    </row>
    <row r="56" spans="1:53" s="18" customFormat="1" ht="27.75" customHeight="1" x14ac:dyDescent="0.35">
      <c r="A56" s="18">
        <v>0.34000000000000014</v>
      </c>
      <c r="B56" s="18">
        <v>1.5000000000000004</v>
      </c>
      <c r="E56" s="18">
        <f t="shared" si="2"/>
        <v>49026.814285714303</v>
      </c>
      <c r="F56" s="18">
        <f t="shared" si="3"/>
        <v>451357.4285714287</v>
      </c>
      <c r="G56" s="384"/>
      <c r="H56" s="384"/>
      <c r="I56" s="384"/>
      <c r="J56" s="384"/>
      <c r="K56" s="385" t="s">
        <v>96</v>
      </c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6" t="s">
        <v>97</v>
      </c>
      <c r="AV56" s="386"/>
      <c r="AW56" s="386"/>
      <c r="AX56" s="387">
        <f t="array" ref="AX56">IF(AND(ISBLANK(AX57:AY63)),"",SUM(AX57:AY63))</f>
        <v>1009348</v>
      </c>
      <c r="AY56" s="387"/>
      <c r="AZ56" s="387">
        <f t="array" ref="AZ56">IF(AND(ISBLANK(AZ57:BA63)),"",SUM(AZ57:BA63))</f>
        <v>2106323</v>
      </c>
      <c r="BA56" s="387"/>
    </row>
    <row r="57" spans="1:53" s="18" customFormat="1" ht="27.75" customHeight="1" x14ac:dyDescent="0.35">
      <c r="A57" s="18">
        <v>0.35000000000000014</v>
      </c>
      <c r="B57" s="18">
        <v>1.5100000000000005</v>
      </c>
      <c r="E57" s="18">
        <f t="shared" si="2"/>
        <v>29387.350000000009</v>
      </c>
      <c r="F57" s="18">
        <f t="shared" si="3"/>
        <v>153903.97500000006</v>
      </c>
      <c r="G57" s="384" t="s">
        <v>98</v>
      </c>
      <c r="H57" s="384"/>
      <c r="I57" s="384"/>
      <c r="J57" s="384"/>
      <c r="K57" s="385" t="s">
        <v>99</v>
      </c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85"/>
      <c r="AH57" s="385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6" t="s">
        <v>100</v>
      </c>
      <c r="AV57" s="386"/>
      <c r="AW57" s="386"/>
      <c r="AX57" s="388">
        <f>[3]BS!$AX$58</f>
        <v>503760</v>
      </c>
      <c r="AY57" s="388"/>
      <c r="AZ57" s="388">
        <f>[3]BS!$AZ$58</f>
        <v>611529</v>
      </c>
      <c r="BA57" s="388"/>
    </row>
    <row r="58" spans="1:53" s="18" customFormat="1" ht="27.75" customHeight="1" x14ac:dyDescent="0.35">
      <c r="A58" s="18">
        <v>0.36000000000000015</v>
      </c>
      <c r="B58" s="18">
        <v>1.5200000000000005</v>
      </c>
      <c r="E58" s="18">
        <f t="shared" si="2"/>
        <v>1.36</v>
      </c>
      <c r="F58" s="18">
        <f t="shared" si="3"/>
        <v>2.5200000000000005</v>
      </c>
      <c r="G58" s="384" t="s">
        <v>101</v>
      </c>
      <c r="H58" s="384"/>
      <c r="I58" s="384"/>
      <c r="J58" s="384"/>
      <c r="K58" s="385" t="s">
        <v>102</v>
      </c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6" t="s">
        <v>103</v>
      </c>
      <c r="AV58" s="386"/>
      <c r="AW58" s="386"/>
      <c r="AX58" s="388">
        <v>0</v>
      </c>
      <c r="AY58" s="388"/>
      <c r="AZ58" s="388">
        <v>0</v>
      </c>
      <c r="BA58" s="388"/>
    </row>
    <row r="59" spans="1:53" s="18" customFormat="1" ht="27.75" customHeight="1" x14ac:dyDescent="0.35">
      <c r="A59" s="18">
        <v>0.37000000000000016</v>
      </c>
      <c r="B59" s="18">
        <v>1.5300000000000005</v>
      </c>
      <c r="E59" s="18">
        <f t="shared" si="2"/>
        <v>31179.29666666668</v>
      </c>
      <c r="F59" s="18">
        <f t="shared" si="3"/>
        <v>326721.79000000015</v>
      </c>
      <c r="G59" s="384" t="s">
        <v>104</v>
      </c>
      <c r="H59" s="384"/>
      <c r="I59" s="384"/>
      <c r="J59" s="384"/>
      <c r="K59" s="385" t="s">
        <v>105</v>
      </c>
      <c r="L59" s="385"/>
      <c r="M59" s="385"/>
      <c r="N59" s="385"/>
      <c r="O59" s="385"/>
      <c r="P59" s="385"/>
      <c r="Q59" s="385"/>
      <c r="R59" s="385"/>
      <c r="S59" s="38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5"/>
      <c r="AF59" s="385"/>
      <c r="AG59" s="385"/>
      <c r="AH59" s="385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6" t="s">
        <v>106</v>
      </c>
      <c r="AV59" s="386"/>
      <c r="AW59" s="386"/>
      <c r="AX59" s="388">
        <f>[3]BS!$AX$60</f>
        <v>505588</v>
      </c>
      <c r="AY59" s="388"/>
      <c r="AZ59" s="388">
        <f>[3]BS!$AZ$60</f>
        <v>1494794</v>
      </c>
      <c r="BA59" s="388"/>
    </row>
    <row r="60" spans="1:53" s="18" customFormat="1" ht="65.25" customHeight="1" x14ac:dyDescent="0.35">
      <c r="A60" s="18">
        <v>0.38000000000000017</v>
      </c>
      <c r="B60" s="18">
        <v>1.5400000000000005</v>
      </c>
      <c r="E60" s="18" t="str">
        <f t="shared" si="2"/>
        <v/>
      </c>
      <c r="F60" s="18" t="str">
        <f t="shared" si="3"/>
        <v/>
      </c>
      <c r="G60" s="384" t="s">
        <v>107</v>
      </c>
      <c r="H60" s="384"/>
      <c r="I60" s="384"/>
      <c r="J60" s="384"/>
      <c r="K60" s="398" t="s">
        <v>108</v>
      </c>
      <c r="L60" s="398"/>
      <c r="M60" s="398"/>
      <c r="N60" s="398"/>
      <c r="O60" s="398"/>
      <c r="P60" s="398"/>
      <c r="Q60" s="398"/>
      <c r="R60" s="398"/>
      <c r="S60" s="398"/>
      <c r="T60" s="398"/>
      <c r="U60" s="398"/>
      <c r="V60" s="398"/>
      <c r="W60" s="398"/>
      <c r="X60" s="398"/>
      <c r="Y60" s="398"/>
      <c r="Z60" s="398"/>
      <c r="AA60" s="398"/>
      <c r="AB60" s="398"/>
      <c r="AC60" s="398"/>
      <c r="AD60" s="398"/>
      <c r="AE60" s="398"/>
      <c r="AF60" s="398"/>
      <c r="AG60" s="398"/>
      <c r="AH60" s="398"/>
      <c r="AI60" s="398"/>
      <c r="AJ60" s="398"/>
      <c r="AK60" s="398"/>
      <c r="AL60" s="398"/>
      <c r="AM60" s="398"/>
      <c r="AN60" s="398"/>
      <c r="AO60" s="398"/>
      <c r="AP60" s="398"/>
      <c r="AQ60" s="398"/>
      <c r="AR60" s="398"/>
      <c r="AS60" s="398"/>
      <c r="AT60" s="398"/>
      <c r="AU60" s="386" t="s">
        <v>109</v>
      </c>
      <c r="AV60" s="386"/>
      <c r="AW60" s="386"/>
      <c r="AX60" s="388"/>
      <c r="AY60" s="388"/>
      <c r="AZ60" s="388"/>
      <c r="BA60" s="388"/>
    </row>
    <row r="61" spans="1:53" s="18" customFormat="1" ht="27.75" customHeight="1" x14ac:dyDescent="0.35">
      <c r="A61" s="18">
        <v>0.39000000000000018</v>
      </c>
      <c r="B61" s="18">
        <v>1.5500000000000005</v>
      </c>
      <c r="E61" s="18" t="str">
        <f t="shared" si="2"/>
        <v/>
      </c>
      <c r="F61" s="18" t="str">
        <f t="shared" si="3"/>
        <v/>
      </c>
      <c r="G61" s="384" t="s">
        <v>110</v>
      </c>
      <c r="H61" s="384"/>
      <c r="I61" s="384"/>
      <c r="J61" s="384"/>
      <c r="K61" s="385" t="s">
        <v>111</v>
      </c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85"/>
      <c r="AH61" s="385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6" t="s">
        <v>112</v>
      </c>
      <c r="AV61" s="386"/>
      <c r="AW61" s="386"/>
      <c r="AX61" s="388"/>
      <c r="AY61" s="388"/>
      <c r="AZ61" s="388"/>
      <c r="BA61" s="388"/>
    </row>
    <row r="62" spans="1:53" s="18" customFormat="1" ht="27.75" customHeight="1" x14ac:dyDescent="0.35">
      <c r="A62" s="18">
        <v>0.40000000000000019</v>
      </c>
      <c r="B62" s="18">
        <v>1.5600000000000005</v>
      </c>
      <c r="E62" s="18" t="str">
        <f t="shared" si="2"/>
        <v/>
      </c>
      <c r="F62" s="18" t="str">
        <f t="shared" si="3"/>
        <v/>
      </c>
      <c r="G62" s="384" t="s">
        <v>113</v>
      </c>
      <c r="H62" s="384"/>
      <c r="I62" s="384"/>
      <c r="J62" s="384"/>
      <c r="K62" s="385" t="s">
        <v>114</v>
      </c>
      <c r="L62" s="385"/>
      <c r="M62" s="385"/>
      <c r="N62" s="385"/>
      <c r="O62" s="385"/>
      <c r="P62" s="385"/>
      <c r="Q62" s="385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5"/>
      <c r="AF62" s="385"/>
      <c r="AG62" s="385"/>
      <c r="AH62" s="385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6" t="s">
        <v>115</v>
      </c>
      <c r="AV62" s="386"/>
      <c r="AW62" s="386"/>
      <c r="AX62" s="388"/>
      <c r="AY62" s="388"/>
      <c r="AZ62" s="388"/>
      <c r="BA62" s="388"/>
    </row>
    <row r="63" spans="1:53" s="18" customFormat="1" ht="27.75" customHeight="1" x14ac:dyDescent="0.35">
      <c r="A63" s="18">
        <v>0.4100000000000002</v>
      </c>
      <c r="B63" s="18">
        <v>1.5700000000000005</v>
      </c>
      <c r="E63" s="18" t="str">
        <f t="shared" si="2"/>
        <v/>
      </c>
      <c r="F63" s="18" t="str">
        <f t="shared" si="3"/>
        <v/>
      </c>
      <c r="G63" s="384" t="s">
        <v>116</v>
      </c>
      <c r="H63" s="384"/>
      <c r="I63" s="384"/>
      <c r="J63" s="384"/>
      <c r="K63" s="385" t="s">
        <v>117</v>
      </c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6" t="s">
        <v>45</v>
      </c>
      <c r="AV63" s="386"/>
      <c r="AW63" s="386"/>
      <c r="AX63" s="388"/>
      <c r="AY63" s="388"/>
      <c r="AZ63" s="388"/>
      <c r="BA63" s="388"/>
    </row>
    <row r="64" spans="1:53" s="18" customFormat="1" ht="27.75" customHeight="1" x14ac:dyDescent="0.35">
      <c r="A64" s="18">
        <v>0.42000000000000021</v>
      </c>
      <c r="B64" s="18">
        <v>1.5800000000000005</v>
      </c>
      <c r="E64" s="18" t="str">
        <f t="shared" si="2"/>
        <v/>
      </c>
      <c r="F64" s="18" t="str">
        <f t="shared" si="3"/>
        <v/>
      </c>
      <c r="G64" s="384"/>
      <c r="H64" s="384"/>
      <c r="I64" s="384"/>
      <c r="J64" s="384"/>
      <c r="K64" s="385" t="s">
        <v>118</v>
      </c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6" t="s">
        <v>119</v>
      </c>
      <c r="AV64" s="386"/>
      <c r="AW64" s="386"/>
      <c r="AX64" s="388"/>
      <c r="AY64" s="388"/>
      <c r="AZ64" s="388"/>
      <c r="BA64" s="388"/>
    </row>
    <row r="65" spans="1:53" s="18" customFormat="1" ht="27.75" customHeight="1" x14ac:dyDescent="0.35">
      <c r="A65" s="18">
        <v>0.43000000000000022</v>
      </c>
      <c r="B65" s="18">
        <v>1.5900000000000005</v>
      </c>
      <c r="E65" s="18" t="str">
        <f t="shared" si="2"/>
        <v/>
      </c>
      <c r="F65" s="18" t="str">
        <f t="shared" si="3"/>
        <v/>
      </c>
      <c r="G65" s="384" t="s">
        <v>120</v>
      </c>
      <c r="H65" s="384"/>
      <c r="I65" s="384"/>
      <c r="J65" s="384"/>
      <c r="K65" s="385" t="s">
        <v>121</v>
      </c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6" t="s">
        <v>122</v>
      </c>
      <c r="AV65" s="386"/>
      <c r="AW65" s="386"/>
      <c r="AX65" s="388"/>
      <c r="AY65" s="388"/>
      <c r="AZ65" s="388"/>
      <c r="BA65" s="388"/>
    </row>
    <row r="66" spans="1:53" s="18" customFormat="1" ht="27.75" customHeight="1" x14ac:dyDescent="0.35">
      <c r="A66" s="18">
        <v>0.44000000000000022</v>
      </c>
      <c r="B66" s="18">
        <v>1.6000000000000005</v>
      </c>
      <c r="E66" s="18">
        <f t="shared" si="2"/>
        <v>39993.406666666691</v>
      </c>
      <c r="F66" s="18">
        <f t="shared" si="3"/>
        <v>193195.40000000005</v>
      </c>
      <c r="G66" s="384"/>
      <c r="H66" s="384"/>
      <c r="I66" s="384"/>
      <c r="J66" s="384"/>
      <c r="K66" s="385" t="s">
        <v>123</v>
      </c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6" t="s">
        <v>124</v>
      </c>
      <c r="AV66" s="386"/>
      <c r="AW66" s="386"/>
      <c r="AX66" s="387">
        <f>IFERROR(IF(AND(AX67,AX70,AX71)="","",SUM(AX67,AX70,AX71)),"")</f>
        <v>545345</v>
      </c>
      <c r="AY66" s="387"/>
      <c r="AZ66" s="387">
        <f>IFERROR(IF(AND(AZ67,AZ70,AZ71)="","",SUM(AZ67,AZ70,AZ71)),"")</f>
        <v>724473</v>
      </c>
      <c r="BA66" s="387"/>
    </row>
    <row r="67" spans="1:53" s="18" customFormat="1" ht="27.75" customHeight="1" x14ac:dyDescent="0.35">
      <c r="A67" s="18">
        <v>0.45000000000000023</v>
      </c>
      <c r="B67" s="18">
        <v>1.6100000000000005</v>
      </c>
      <c r="E67" s="18">
        <f t="shared" si="2"/>
        <v>17947.30000000001</v>
      </c>
      <c r="F67" s="18">
        <f t="shared" si="3"/>
        <v>89177.021666666697</v>
      </c>
      <c r="G67" s="384"/>
      <c r="H67" s="384"/>
      <c r="I67" s="384"/>
      <c r="J67" s="384"/>
      <c r="K67" s="385" t="s">
        <v>125</v>
      </c>
      <c r="L67" s="385"/>
      <c r="M67" s="385"/>
      <c r="N67" s="385"/>
      <c r="O67" s="385"/>
      <c r="P67" s="385"/>
      <c r="Q67" s="385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I67" s="385"/>
      <c r="AJ67" s="385"/>
      <c r="AK67" s="385"/>
      <c r="AL67" s="385"/>
      <c r="AM67" s="385"/>
      <c r="AN67" s="385"/>
      <c r="AO67" s="385"/>
      <c r="AP67" s="385"/>
      <c r="AQ67" s="385"/>
      <c r="AR67" s="385"/>
      <c r="AS67" s="385"/>
      <c r="AT67" s="385"/>
      <c r="AU67" s="386" t="s">
        <v>126</v>
      </c>
      <c r="AV67" s="386"/>
      <c r="AW67" s="386"/>
      <c r="AX67" s="387">
        <f t="array" ref="AX67">IF(AND(ISBLANK(AX68:AY69)),"",SUM(AX68:AY69))</f>
        <v>239278</v>
      </c>
      <c r="AY67" s="387"/>
      <c r="AZ67" s="387">
        <f t="array" ref="AZ67">IF(AND(ISBLANK(AZ68:BA69)),"",SUM(AZ68:BA69))</f>
        <v>332327</v>
      </c>
      <c r="BA67" s="387"/>
    </row>
    <row r="68" spans="1:53" s="18" customFormat="1" ht="27.75" customHeight="1" x14ac:dyDescent="0.35">
      <c r="A68" s="18">
        <v>0.46000000000000024</v>
      </c>
      <c r="B68" s="18">
        <v>1.6200000000000006</v>
      </c>
      <c r="E68" s="18">
        <f t="shared" si="2"/>
        <v>12653.760000000007</v>
      </c>
      <c r="F68" s="18">
        <f t="shared" si="3"/>
        <v>73279.540000000023</v>
      </c>
      <c r="G68" s="384" t="s">
        <v>127</v>
      </c>
      <c r="H68" s="384"/>
      <c r="I68" s="384"/>
      <c r="J68" s="384"/>
      <c r="K68" s="385" t="s">
        <v>128</v>
      </c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I68" s="385"/>
      <c r="AJ68" s="385"/>
      <c r="AK68" s="385"/>
      <c r="AL68" s="385"/>
      <c r="AM68" s="385"/>
      <c r="AN68" s="385"/>
      <c r="AO68" s="385"/>
      <c r="AP68" s="385"/>
      <c r="AQ68" s="385"/>
      <c r="AR68" s="385"/>
      <c r="AS68" s="385"/>
      <c r="AT68" s="385"/>
      <c r="AU68" s="386" t="s">
        <v>129</v>
      </c>
      <c r="AV68" s="386"/>
      <c r="AW68" s="386"/>
      <c r="AX68" s="388">
        <f>[3]BS!$AX$69</f>
        <v>165030</v>
      </c>
      <c r="AY68" s="388"/>
      <c r="AZ68" s="388">
        <f>[3]BS!$AZ$69</f>
        <v>271396</v>
      </c>
      <c r="BA68" s="388"/>
    </row>
    <row r="69" spans="1:53" s="18" customFormat="1" ht="27.75" customHeight="1" x14ac:dyDescent="0.35">
      <c r="A69" s="18">
        <v>0.47000000000000025</v>
      </c>
      <c r="B69" s="18">
        <v>1.6300000000000006</v>
      </c>
      <c r="E69" s="18">
        <f t="shared" si="2"/>
        <v>6980.7820000000038</v>
      </c>
      <c r="F69" s="18">
        <f t="shared" si="3"/>
        <v>19866.136000000006</v>
      </c>
      <c r="G69" s="384" t="s">
        <v>127</v>
      </c>
      <c r="H69" s="384"/>
      <c r="I69" s="384"/>
      <c r="J69" s="384"/>
      <c r="K69" s="385" t="s">
        <v>130</v>
      </c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I69" s="385"/>
      <c r="AJ69" s="385"/>
      <c r="AK69" s="385"/>
      <c r="AL69" s="385"/>
      <c r="AM69" s="385"/>
      <c r="AN69" s="385"/>
      <c r="AO69" s="385"/>
      <c r="AP69" s="385"/>
      <c r="AQ69" s="385"/>
      <c r="AR69" s="385"/>
      <c r="AS69" s="385"/>
      <c r="AT69" s="385"/>
      <c r="AU69" s="386" t="s">
        <v>131</v>
      </c>
      <c r="AV69" s="386"/>
      <c r="AW69" s="386"/>
      <c r="AX69" s="388">
        <f>[3]BS!$AX$70</f>
        <v>74248</v>
      </c>
      <c r="AY69" s="388"/>
      <c r="AZ69" s="388">
        <f>[3]BS!$AZ$70</f>
        <v>60931</v>
      </c>
      <c r="BA69" s="388"/>
    </row>
    <row r="70" spans="1:53" s="18" customFormat="1" ht="60.75" customHeight="1" x14ac:dyDescent="0.35">
      <c r="A70" s="18">
        <v>0.48000000000000026</v>
      </c>
      <c r="B70" s="18">
        <v>1.6400000000000006</v>
      </c>
      <c r="E70" s="18" t="str">
        <f t="shared" si="2"/>
        <v/>
      </c>
      <c r="F70" s="18" t="str">
        <f t="shared" si="3"/>
        <v/>
      </c>
      <c r="G70" s="389" t="s">
        <v>132</v>
      </c>
      <c r="H70" s="389"/>
      <c r="I70" s="389"/>
      <c r="J70" s="389"/>
      <c r="K70" s="385" t="s">
        <v>133</v>
      </c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I70" s="385"/>
      <c r="AJ70" s="385"/>
      <c r="AK70" s="385"/>
      <c r="AL70" s="385"/>
      <c r="AM70" s="385"/>
      <c r="AN70" s="385"/>
      <c r="AO70" s="385"/>
      <c r="AP70" s="385"/>
      <c r="AQ70" s="385"/>
      <c r="AR70" s="385"/>
      <c r="AS70" s="385"/>
      <c r="AT70" s="385"/>
      <c r="AU70" s="386" t="s">
        <v>134</v>
      </c>
      <c r="AV70" s="386"/>
      <c r="AW70" s="386"/>
      <c r="AX70" s="388"/>
      <c r="AY70" s="388"/>
      <c r="AZ70" s="388"/>
      <c r="BA70" s="388"/>
    </row>
    <row r="71" spans="1:53" s="18" customFormat="1" ht="27.75" customHeight="1" x14ac:dyDescent="0.35">
      <c r="A71" s="18">
        <v>0.49000000000000027</v>
      </c>
      <c r="B71" s="18">
        <v>1.6500000000000006</v>
      </c>
      <c r="E71" s="18">
        <f t="shared" si="2"/>
        <v>24996.961666666681</v>
      </c>
      <c r="F71" s="18">
        <f t="shared" si="3"/>
        <v>107842.80000000003</v>
      </c>
      <c r="G71" s="384"/>
      <c r="H71" s="384"/>
      <c r="I71" s="384"/>
      <c r="J71" s="384"/>
      <c r="K71" s="385" t="s">
        <v>135</v>
      </c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I71" s="385"/>
      <c r="AJ71" s="385"/>
      <c r="AK71" s="385"/>
      <c r="AL71" s="385"/>
      <c r="AM71" s="385"/>
      <c r="AN71" s="385"/>
      <c r="AO71" s="385"/>
      <c r="AP71" s="385"/>
      <c r="AQ71" s="385"/>
      <c r="AR71" s="385"/>
      <c r="AS71" s="385"/>
      <c r="AT71" s="385"/>
      <c r="AU71" s="386" t="s">
        <v>136</v>
      </c>
      <c r="AV71" s="386"/>
      <c r="AW71" s="386"/>
      <c r="AX71" s="387">
        <f t="array" ref="AX71">IF(AND(ISBLANK(AX72:AY74)),"",SUM(AX72:AY74))</f>
        <v>306067</v>
      </c>
      <c r="AY71" s="387"/>
      <c r="AZ71" s="387">
        <f t="array" ref="AZ71">IF(AND(ISBLANK(AZ72:BA74)),"",SUM(AZ72:BA74))</f>
        <v>392146</v>
      </c>
      <c r="BA71" s="387"/>
    </row>
    <row r="72" spans="1:53" s="18" customFormat="1" ht="27.75" customHeight="1" x14ac:dyDescent="0.35">
      <c r="A72" s="18">
        <v>0.50000000000000022</v>
      </c>
      <c r="B72" s="18">
        <v>1.6600000000000006</v>
      </c>
      <c r="E72" s="18" t="str">
        <f t="shared" si="2"/>
        <v/>
      </c>
      <c r="F72" s="18" t="str">
        <f t="shared" si="3"/>
        <v/>
      </c>
      <c r="G72" s="384" t="s">
        <v>137</v>
      </c>
      <c r="H72" s="384"/>
      <c r="I72" s="384"/>
      <c r="J72" s="384"/>
      <c r="K72" s="385" t="s">
        <v>138</v>
      </c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I72" s="385"/>
      <c r="AJ72" s="385"/>
      <c r="AK72" s="385"/>
      <c r="AL72" s="385"/>
      <c r="AM72" s="385"/>
      <c r="AN72" s="385"/>
      <c r="AO72" s="385"/>
      <c r="AP72" s="385"/>
      <c r="AQ72" s="385"/>
      <c r="AR72" s="385"/>
      <c r="AS72" s="385"/>
      <c r="AT72" s="385"/>
      <c r="AU72" s="386" t="s">
        <v>139</v>
      </c>
      <c r="AV72" s="386"/>
      <c r="AW72" s="386"/>
      <c r="AX72" s="388"/>
      <c r="AY72" s="388"/>
      <c r="AZ72" s="388"/>
      <c r="BA72" s="388"/>
    </row>
    <row r="73" spans="1:53" s="18" customFormat="1" ht="27.75" customHeight="1" x14ac:dyDescent="0.35">
      <c r="A73" s="18">
        <v>0.51000000000000023</v>
      </c>
      <c r="B73" s="18">
        <v>1.6700000000000006</v>
      </c>
      <c r="E73" s="18" t="str">
        <f t="shared" si="2"/>
        <v/>
      </c>
      <c r="F73" s="18" t="str">
        <f t="shared" si="3"/>
        <v/>
      </c>
      <c r="G73" s="384" t="s">
        <v>140</v>
      </c>
      <c r="H73" s="384"/>
      <c r="I73" s="384"/>
      <c r="J73" s="384"/>
      <c r="K73" s="385" t="s">
        <v>141</v>
      </c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5"/>
      <c r="AS73" s="385"/>
      <c r="AT73" s="385"/>
      <c r="AU73" s="386" t="s">
        <v>56</v>
      </c>
      <c r="AV73" s="386"/>
      <c r="AW73" s="386"/>
      <c r="AX73" s="388"/>
      <c r="AY73" s="388"/>
      <c r="AZ73" s="388"/>
      <c r="BA73" s="388"/>
    </row>
    <row r="74" spans="1:53" s="18" customFormat="1" ht="74.25" customHeight="1" x14ac:dyDescent="0.35">
      <c r="A74" s="18">
        <v>0.52000000000000024</v>
      </c>
      <c r="B74" s="18">
        <v>1.6800000000000006</v>
      </c>
      <c r="E74" s="18">
        <f t="shared" si="2"/>
        <v>26527.326666666682</v>
      </c>
      <c r="F74" s="18">
        <f t="shared" si="3"/>
        <v>109803.56000000004</v>
      </c>
      <c r="G74" s="389" t="s">
        <v>142</v>
      </c>
      <c r="H74" s="389"/>
      <c r="I74" s="389"/>
      <c r="J74" s="389"/>
      <c r="K74" s="385" t="s">
        <v>143</v>
      </c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I74" s="385"/>
      <c r="AJ74" s="385"/>
      <c r="AK74" s="385"/>
      <c r="AL74" s="385"/>
      <c r="AM74" s="385"/>
      <c r="AN74" s="385"/>
      <c r="AO74" s="385"/>
      <c r="AP74" s="385"/>
      <c r="AQ74" s="385"/>
      <c r="AR74" s="385"/>
      <c r="AS74" s="385"/>
      <c r="AT74" s="385"/>
      <c r="AU74" s="386" t="s">
        <v>59</v>
      </c>
      <c r="AV74" s="386"/>
      <c r="AW74" s="386"/>
      <c r="AX74" s="388">
        <f>[3]BS!$AX$75</f>
        <v>306067</v>
      </c>
      <c r="AY74" s="388"/>
      <c r="AZ74" s="388">
        <f>[3]BS!$AZ$75</f>
        <v>392146</v>
      </c>
      <c r="BA74" s="388"/>
    </row>
    <row r="75" spans="1:53" s="18" customFormat="1" ht="27.75" customHeight="1" x14ac:dyDescent="0.35">
      <c r="A75" s="18">
        <v>0.53000000000000025</v>
      </c>
      <c r="B75" s="18">
        <v>1.6900000000000006</v>
      </c>
      <c r="E75" s="18">
        <f t="shared" si="2"/>
        <v>97889.198571428613</v>
      </c>
      <c r="F75" s="18">
        <f t="shared" si="3"/>
        <v>282698.40571428579</v>
      </c>
      <c r="G75" s="384"/>
      <c r="H75" s="384"/>
      <c r="I75" s="384"/>
      <c r="J75" s="384"/>
      <c r="K75" s="385" t="s">
        <v>144</v>
      </c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I75" s="385"/>
      <c r="AJ75" s="385"/>
      <c r="AK75" s="385"/>
      <c r="AL75" s="385"/>
      <c r="AM75" s="385"/>
      <c r="AN75" s="385"/>
      <c r="AO75" s="385"/>
      <c r="AP75" s="385"/>
      <c r="AQ75" s="385"/>
      <c r="AR75" s="385"/>
      <c r="AS75" s="385"/>
      <c r="AT75" s="385"/>
      <c r="AU75" s="386" t="s">
        <v>145</v>
      </c>
      <c r="AV75" s="386"/>
      <c r="AW75" s="386"/>
      <c r="AX75" s="387">
        <f>IFERROR(IF(AND(AX76,AX80,AX81)="","",SUM(AX76,AX80,AX81)),"")</f>
        <v>1292856</v>
      </c>
      <c r="AY75" s="387"/>
      <c r="AZ75" s="387">
        <f>IFERROR(IF(AND(AZ76,AZ80,AZ81)="","",SUM(AZ76,AZ80,AZ81)),"")</f>
        <v>1170929</v>
      </c>
      <c r="BA75" s="387"/>
    </row>
    <row r="76" spans="1:53" s="18" customFormat="1" ht="27.75" customHeight="1" x14ac:dyDescent="0.35">
      <c r="A76" s="18">
        <v>0.54000000000000026</v>
      </c>
      <c r="B76" s="18">
        <v>1.7000000000000006</v>
      </c>
      <c r="E76" s="18">
        <f t="shared" si="2"/>
        <v>93630.905714285749</v>
      </c>
      <c r="F76" s="18">
        <f t="shared" si="3"/>
        <v>270214.05714285723</v>
      </c>
      <c r="G76" s="384"/>
      <c r="H76" s="384"/>
      <c r="I76" s="384"/>
      <c r="J76" s="384"/>
      <c r="K76" s="385" t="s">
        <v>146</v>
      </c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385"/>
      <c r="AU76" s="386" t="s">
        <v>147</v>
      </c>
      <c r="AV76" s="386"/>
      <c r="AW76" s="386"/>
      <c r="AX76" s="387">
        <f t="array" ref="AX76">IF(AND(ISBLANK(AX77:AY79)),"",SUM(AX77:AY79))</f>
        <v>1213714</v>
      </c>
      <c r="AY76" s="387"/>
      <c r="AZ76" s="387">
        <f t="array" ref="AZ76">IF(AND(ISBLANK(AZ77:BA79)),"",SUM(AZ77:BA79))</f>
        <v>1112635</v>
      </c>
      <c r="BA76" s="387"/>
    </row>
    <row r="77" spans="1:53" s="18" customFormat="1" ht="27.75" customHeight="1" x14ac:dyDescent="0.35">
      <c r="A77" s="18">
        <v>0.55000000000000027</v>
      </c>
      <c r="B77" s="18">
        <v>1.7100000000000006</v>
      </c>
      <c r="E77" s="18">
        <f t="shared" si="2"/>
        <v>94576.014285714336</v>
      </c>
      <c r="F77" s="18">
        <f t="shared" si="3"/>
        <v>269337.72571428586</v>
      </c>
      <c r="G77" s="384" t="s">
        <v>148</v>
      </c>
      <c r="H77" s="384"/>
      <c r="I77" s="384"/>
      <c r="J77" s="384"/>
      <c r="K77" s="385" t="s">
        <v>149</v>
      </c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I77" s="385"/>
      <c r="AJ77" s="385"/>
      <c r="AK77" s="385"/>
      <c r="AL77" s="385"/>
      <c r="AM77" s="385"/>
      <c r="AN77" s="385"/>
      <c r="AO77" s="385"/>
      <c r="AP77" s="385"/>
      <c r="AQ77" s="385"/>
      <c r="AR77" s="385"/>
      <c r="AS77" s="385"/>
      <c r="AT77" s="385"/>
      <c r="AU77" s="386" t="s">
        <v>150</v>
      </c>
      <c r="AV77" s="386"/>
      <c r="AW77" s="386"/>
      <c r="AX77" s="388">
        <f>[3]BS!$AX$78</f>
        <v>1203675</v>
      </c>
      <c r="AY77" s="388"/>
      <c r="AZ77" s="388">
        <f>[3]BS!$AZ$78</f>
        <v>1102541</v>
      </c>
      <c r="BA77" s="388"/>
    </row>
    <row r="78" spans="1:53" s="18" customFormat="1" ht="27.75" customHeight="1" x14ac:dyDescent="0.35">
      <c r="A78" s="18">
        <v>0.56000000000000028</v>
      </c>
      <c r="B78" s="18">
        <v>1.7200000000000006</v>
      </c>
      <c r="E78" s="18">
        <f t="shared" si="2"/>
        <v>243.06000000000012</v>
      </c>
      <c r="F78" s="18">
        <f t="shared" si="3"/>
        <v>744.47000000000025</v>
      </c>
      <c r="G78" s="384" t="s">
        <v>151</v>
      </c>
      <c r="H78" s="384"/>
      <c r="I78" s="384"/>
      <c r="J78" s="384"/>
      <c r="K78" s="385" t="s">
        <v>152</v>
      </c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I78" s="385"/>
      <c r="AJ78" s="385"/>
      <c r="AK78" s="385"/>
      <c r="AL78" s="385"/>
      <c r="AM78" s="385"/>
      <c r="AN78" s="385"/>
      <c r="AO78" s="385"/>
      <c r="AP78" s="385"/>
      <c r="AQ78" s="385"/>
      <c r="AR78" s="385"/>
      <c r="AS78" s="385"/>
      <c r="AT78" s="385"/>
      <c r="AU78" s="386" t="s">
        <v>153</v>
      </c>
      <c r="AV78" s="386"/>
      <c r="AW78" s="386"/>
      <c r="AX78" s="388">
        <f>[3]BS!$AX$79</f>
        <v>1725</v>
      </c>
      <c r="AY78" s="388"/>
      <c r="AZ78" s="388">
        <f>[3]BS!$AZ$79</f>
        <v>1725</v>
      </c>
      <c r="BA78" s="388"/>
    </row>
    <row r="79" spans="1:53" s="18" customFormat="1" ht="27.75" customHeight="1" x14ac:dyDescent="0.35">
      <c r="A79" s="18">
        <v>0.57000000000000028</v>
      </c>
      <c r="B79" s="18">
        <v>1.7300000000000006</v>
      </c>
      <c r="E79" s="18">
        <f t="shared" si="2"/>
        <v>1186.3150000000005</v>
      </c>
      <c r="F79" s="18">
        <f t="shared" si="3"/>
        <v>3622.3225000000016</v>
      </c>
      <c r="G79" s="384" t="s">
        <v>154</v>
      </c>
      <c r="H79" s="384"/>
      <c r="I79" s="384"/>
      <c r="J79" s="384"/>
      <c r="K79" s="385" t="s">
        <v>155</v>
      </c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I79" s="385"/>
      <c r="AJ79" s="385"/>
      <c r="AK79" s="385"/>
      <c r="AL79" s="385"/>
      <c r="AM79" s="385"/>
      <c r="AN79" s="385"/>
      <c r="AO79" s="385"/>
      <c r="AP79" s="385"/>
      <c r="AQ79" s="385"/>
      <c r="AR79" s="385"/>
      <c r="AS79" s="385"/>
      <c r="AT79" s="385"/>
      <c r="AU79" s="386" t="s">
        <v>156</v>
      </c>
      <c r="AV79" s="386"/>
      <c r="AW79" s="386"/>
      <c r="AX79" s="388">
        <f>[3]BS!$AX$80</f>
        <v>8314</v>
      </c>
      <c r="AY79" s="388"/>
      <c r="AZ79" s="388">
        <f>[3]BS!$AZ$80</f>
        <v>8369</v>
      </c>
      <c r="BA79" s="388"/>
    </row>
    <row r="80" spans="1:53" s="18" customFormat="1" ht="27.75" customHeight="1" x14ac:dyDescent="0.35">
      <c r="A80" s="18">
        <v>0.58000000000000029</v>
      </c>
      <c r="B80" s="18">
        <v>1.7400000000000007</v>
      </c>
      <c r="E80" s="18">
        <f t="shared" si="2"/>
        <v>1.5800000000000003</v>
      </c>
      <c r="F80" s="18">
        <f t="shared" si="3"/>
        <v>2.7400000000000007</v>
      </c>
      <c r="G80" s="384" t="s">
        <v>157</v>
      </c>
      <c r="H80" s="384"/>
      <c r="I80" s="384"/>
      <c r="J80" s="384"/>
      <c r="K80" s="385" t="s">
        <v>158</v>
      </c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I80" s="385"/>
      <c r="AJ80" s="385"/>
      <c r="AK80" s="385"/>
      <c r="AL80" s="385"/>
      <c r="AM80" s="385"/>
      <c r="AN80" s="385"/>
      <c r="AO80" s="385"/>
      <c r="AP80" s="385"/>
      <c r="AQ80" s="385"/>
      <c r="AR80" s="385"/>
      <c r="AS80" s="385"/>
      <c r="AT80" s="385"/>
      <c r="AU80" s="386" t="s">
        <v>159</v>
      </c>
      <c r="AV80" s="386"/>
      <c r="AW80" s="386"/>
      <c r="AX80" s="388">
        <v>0</v>
      </c>
      <c r="AY80" s="388"/>
      <c r="AZ80" s="388">
        <v>0</v>
      </c>
      <c r="BA80" s="388"/>
    </row>
    <row r="81" spans="1:54" s="18" customFormat="1" ht="27.75" customHeight="1" x14ac:dyDescent="0.35">
      <c r="A81" s="18">
        <v>0.5900000000000003</v>
      </c>
      <c r="B81" s="18">
        <v>1.7500000000000007</v>
      </c>
      <c r="E81" s="18">
        <f t="shared" si="2"/>
        <v>9340.346000000005</v>
      </c>
      <c r="F81" s="18">
        <f t="shared" si="3"/>
        <v>20405.650000000009</v>
      </c>
      <c r="G81" s="384" t="s">
        <v>160</v>
      </c>
      <c r="H81" s="384"/>
      <c r="I81" s="384"/>
      <c r="J81" s="384"/>
      <c r="K81" s="385" t="s">
        <v>161</v>
      </c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I81" s="385"/>
      <c r="AJ81" s="385"/>
      <c r="AK81" s="385"/>
      <c r="AL81" s="385"/>
      <c r="AM81" s="385"/>
      <c r="AN81" s="385"/>
      <c r="AO81" s="385"/>
      <c r="AP81" s="385"/>
      <c r="AQ81" s="385"/>
      <c r="AR81" s="385"/>
      <c r="AS81" s="385"/>
      <c r="AT81" s="385"/>
      <c r="AU81" s="386" t="s">
        <v>62</v>
      </c>
      <c r="AV81" s="386"/>
      <c r="AW81" s="386"/>
      <c r="AX81" s="388">
        <f>[3]BS!$AX$82</f>
        <v>79142</v>
      </c>
      <c r="AY81" s="388"/>
      <c r="AZ81" s="388">
        <f>[3]BS!$AZ$82</f>
        <v>58294</v>
      </c>
      <c r="BA81" s="388"/>
    </row>
    <row r="82" spans="1:54" s="18" customFormat="1" ht="27.75" customHeight="1" x14ac:dyDescent="0.35">
      <c r="A82" s="18">
        <v>0.60000000000000031</v>
      </c>
      <c r="B82" s="18">
        <v>1.7600000000000007</v>
      </c>
      <c r="E82" s="18">
        <f t="shared" si="2"/>
        <v>204927.82857142869</v>
      </c>
      <c r="F82" s="18">
        <f t="shared" si="3"/>
        <v>611362.64571428602</v>
      </c>
      <c r="G82" s="384" t="s">
        <v>162</v>
      </c>
      <c r="H82" s="384"/>
      <c r="I82" s="384"/>
      <c r="J82" s="384"/>
      <c r="K82" s="385" t="s">
        <v>163</v>
      </c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I82" s="385"/>
      <c r="AJ82" s="385"/>
      <c r="AK82" s="385"/>
      <c r="AL82" s="385"/>
      <c r="AM82" s="385"/>
      <c r="AN82" s="385"/>
      <c r="AO82" s="385"/>
      <c r="AP82" s="385"/>
      <c r="AQ82" s="385"/>
      <c r="AR82" s="385"/>
      <c r="AS82" s="385"/>
      <c r="AT82" s="385"/>
      <c r="AU82" s="386" t="s">
        <v>164</v>
      </c>
      <c r="AV82" s="386"/>
      <c r="AW82" s="386"/>
      <c r="AX82" s="387">
        <f t="array" ref="AX82">IF(AND(ISBLANK(AX83:AY85)),"",SUM(AX83:AY85))</f>
        <v>2390806</v>
      </c>
      <c r="AY82" s="387"/>
      <c r="AZ82" s="387">
        <f t="array" ref="AZ82">IF(AND(ISBLANK(AZ83:BA85)),"",SUM(AZ83:BA85))</f>
        <v>2431545</v>
      </c>
      <c r="BA82" s="387"/>
    </row>
    <row r="83" spans="1:54" s="18" customFormat="1" ht="27.75" customHeight="1" x14ac:dyDescent="0.35">
      <c r="A83" s="18">
        <v>0.61000000000000032</v>
      </c>
      <c r="B83" s="18">
        <v>1.7700000000000007</v>
      </c>
      <c r="E83" s="18" t="str">
        <f t="shared" si="2"/>
        <v/>
      </c>
      <c r="F83" s="18" t="str">
        <f t="shared" si="3"/>
        <v/>
      </c>
      <c r="G83" s="384" t="s">
        <v>165</v>
      </c>
      <c r="H83" s="384"/>
      <c r="I83" s="384"/>
      <c r="J83" s="384"/>
      <c r="K83" s="385" t="s">
        <v>166</v>
      </c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I83" s="385"/>
      <c r="AJ83" s="385"/>
      <c r="AK83" s="385"/>
      <c r="AL83" s="385"/>
      <c r="AM83" s="385"/>
      <c r="AN83" s="385"/>
      <c r="AO83" s="385"/>
      <c r="AP83" s="385"/>
      <c r="AQ83" s="385"/>
      <c r="AR83" s="385"/>
      <c r="AS83" s="385"/>
      <c r="AT83" s="385"/>
      <c r="AU83" s="386" t="s">
        <v>71</v>
      </c>
      <c r="AV83" s="386"/>
      <c r="AW83" s="386"/>
      <c r="AX83" s="388"/>
      <c r="AY83" s="388"/>
      <c r="AZ83" s="388"/>
      <c r="BA83" s="388"/>
    </row>
    <row r="84" spans="1:54" s="18" customFormat="1" ht="27.75" customHeight="1" x14ac:dyDescent="0.35">
      <c r="A84" s="18">
        <v>0.62000000000000033</v>
      </c>
      <c r="B84" s="18">
        <v>1.7800000000000007</v>
      </c>
      <c r="E84" s="18">
        <f t="shared" si="2"/>
        <v>160607.39428571437</v>
      </c>
      <c r="F84" s="18">
        <f t="shared" si="3"/>
        <v>469048.54571428592</v>
      </c>
      <c r="G84" s="384" t="s">
        <v>167</v>
      </c>
      <c r="H84" s="384"/>
      <c r="I84" s="384"/>
      <c r="J84" s="384"/>
      <c r="K84" s="385" t="s">
        <v>168</v>
      </c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I84" s="385"/>
      <c r="AJ84" s="385"/>
      <c r="AK84" s="385"/>
      <c r="AL84" s="385"/>
      <c r="AM84" s="385"/>
      <c r="AN84" s="385"/>
      <c r="AO84" s="385"/>
      <c r="AP84" s="385"/>
      <c r="AQ84" s="385"/>
      <c r="AR84" s="385"/>
      <c r="AS84" s="385"/>
      <c r="AT84" s="385"/>
      <c r="AU84" s="386" t="s">
        <v>74</v>
      </c>
      <c r="AV84" s="386"/>
      <c r="AW84" s="386"/>
      <c r="AX84" s="388">
        <f>[3]BS!$AX$85</f>
        <v>1813291</v>
      </c>
      <c r="AY84" s="388"/>
      <c r="AZ84" s="388">
        <f>[3]BS!$AZ$85</f>
        <v>1844562</v>
      </c>
      <c r="BA84" s="388"/>
    </row>
    <row r="85" spans="1:54" s="18" customFormat="1" ht="27.75" customHeight="1" x14ac:dyDescent="0.35">
      <c r="A85" s="18">
        <v>0.63000000000000034</v>
      </c>
      <c r="B85" s="18">
        <v>1.7900000000000007</v>
      </c>
      <c r="E85" s="18">
        <f t="shared" si="2"/>
        <v>60640.705000000031</v>
      </c>
      <c r="F85" s="18">
        <f t="shared" si="3"/>
        <v>175119.38500000007</v>
      </c>
      <c r="G85" s="384" t="s">
        <v>169</v>
      </c>
      <c r="H85" s="384"/>
      <c r="I85" s="384"/>
      <c r="J85" s="384"/>
      <c r="K85" s="385" t="s">
        <v>170</v>
      </c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I85" s="385"/>
      <c r="AJ85" s="385"/>
      <c r="AK85" s="385"/>
      <c r="AL85" s="385"/>
      <c r="AM85" s="385"/>
      <c r="AN85" s="385"/>
      <c r="AO85" s="385"/>
      <c r="AP85" s="385"/>
      <c r="AQ85" s="385"/>
      <c r="AR85" s="385"/>
      <c r="AS85" s="385"/>
      <c r="AT85" s="385"/>
      <c r="AU85" s="386" t="s">
        <v>171</v>
      </c>
      <c r="AV85" s="386"/>
      <c r="AW85" s="386"/>
      <c r="AX85" s="388">
        <f>[3]BS!$AX$86</f>
        <v>577515</v>
      </c>
      <c r="AY85" s="388"/>
      <c r="AZ85" s="388">
        <f>[3]BS!$AZ$86</f>
        <v>586983</v>
      </c>
      <c r="BA85" s="388"/>
    </row>
    <row r="86" spans="1:54" s="18" customFormat="1" ht="27.75" customHeight="1" x14ac:dyDescent="0.35">
      <c r="A86" s="18">
        <v>0.64000000000000035</v>
      </c>
      <c r="B86" s="18">
        <v>1.8000000000000007</v>
      </c>
      <c r="E86" s="18">
        <f t="shared" si="2"/>
        <v>3083632.0400000019</v>
      </c>
      <c r="F86" s="18">
        <f t="shared" si="3"/>
        <v>8428086.7750000041</v>
      </c>
      <c r="G86" s="384"/>
      <c r="H86" s="384"/>
      <c r="I86" s="384"/>
      <c r="J86" s="384"/>
      <c r="K86" s="385" t="s">
        <v>172</v>
      </c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I86" s="385"/>
      <c r="AJ86" s="385"/>
      <c r="AK86" s="385"/>
      <c r="AL86" s="385"/>
      <c r="AM86" s="385"/>
      <c r="AN86" s="385"/>
      <c r="AO86" s="385"/>
      <c r="AP86" s="385"/>
      <c r="AQ86" s="385"/>
      <c r="AR86" s="385"/>
      <c r="AS86" s="385"/>
      <c r="AT86" s="385"/>
      <c r="AU86" s="386" t="s">
        <v>173</v>
      </c>
      <c r="AV86" s="386"/>
      <c r="AW86" s="386"/>
      <c r="AX86" s="387">
        <f>IFERROR(IF(AND(AX18,AX21,AX25,AX55,AX56,AX64,AX66,AX75,AX82)="","",SUM(AX18,AX21,AX25,AX55,AX56,AX64,AX66,AX75,AX82)),"")</f>
        <v>38545380</v>
      </c>
      <c r="AY86" s="387"/>
      <c r="AZ86" s="387">
        <f>IFERROR(IF(AND(AZ18,AZ21,AZ25,AZ55,AZ56,AZ64,AZ66,AZ75,AZ82)="","",SUM(AZ18,AZ21,AZ25,AZ55,AZ56,AZ64,AZ66,AZ75,AZ82)),"")</f>
        <v>37458151</v>
      </c>
      <c r="BA86" s="387"/>
    </row>
    <row r="87" spans="1:54" s="18" customFormat="1" ht="27.75" customHeight="1" x14ac:dyDescent="0.35">
      <c r="A87" s="18">
        <v>0.65000000000000036</v>
      </c>
      <c r="B87" s="18">
        <v>1.8100000000000007</v>
      </c>
      <c r="E87" s="18">
        <f t="shared" si="2"/>
        <v>228666.82142857154</v>
      </c>
      <c r="F87" s="18">
        <f t="shared" si="3"/>
        <v>612697.8942857146</v>
      </c>
      <c r="G87" s="384" t="s">
        <v>174</v>
      </c>
      <c r="H87" s="384"/>
      <c r="I87" s="384"/>
      <c r="J87" s="384"/>
      <c r="K87" s="385" t="s">
        <v>175</v>
      </c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I87" s="385"/>
      <c r="AJ87" s="385"/>
      <c r="AK87" s="385"/>
      <c r="AL87" s="385"/>
      <c r="AM87" s="385"/>
      <c r="AN87" s="385"/>
      <c r="AO87" s="385"/>
      <c r="AP87" s="385"/>
      <c r="AQ87" s="385"/>
      <c r="AR87" s="385"/>
      <c r="AS87" s="385"/>
      <c r="AT87" s="385"/>
      <c r="AU87" s="386" t="s">
        <v>176</v>
      </c>
      <c r="AV87" s="386"/>
      <c r="AW87" s="386"/>
      <c r="AX87" s="388">
        <f>[3]BS!$AX$88</f>
        <v>2462548</v>
      </c>
      <c r="AY87" s="388"/>
      <c r="AZ87" s="388">
        <f>[3]BS!$AZ$88</f>
        <v>2369539</v>
      </c>
      <c r="BA87" s="388"/>
    </row>
    <row r="88" spans="1:54" s="18" customFormat="1" ht="19.5" hidden="1" customHeight="1" x14ac:dyDescent="0.35">
      <c r="E88" s="18" t="str">
        <f t="shared" si="2"/>
        <v/>
      </c>
      <c r="F88" s="18" t="str">
        <f t="shared" si="3"/>
        <v/>
      </c>
      <c r="G88" s="48"/>
      <c r="H88" s="26"/>
      <c r="I88" s="27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7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30"/>
      <c r="AL88" s="30"/>
      <c r="AM88" s="30"/>
      <c r="AN88" s="30"/>
      <c r="AO88" s="30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27"/>
    </row>
    <row r="89" spans="1:54" s="37" customFormat="1" ht="39" customHeight="1" x14ac:dyDescent="0.5">
      <c r="A89" s="34"/>
      <c r="B89" s="34"/>
      <c r="C89" s="34"/>
      <c r="D89" s="34"/>
      <c r="E89" s="34"/>
      <c r="F89" s="34"/>
      <c r="G89" s="35"/>
      <c r="H89" s="49"/>
      <c r="I89" s="50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0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2"/>
      <c r="AL89" s="52"/>
      <c r="AM89" s="53"/>
      <c r="AN89" s="53"/>
      <c r="AO89" s="53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43" t="s">
        <v>177</v>
      </c>
      <c r="BB89" s="55"/>
    </row>
    <row r="90" spans="1:54" s="18" customFormat="1" ht="30" hidden="1" customHeight="1" x14ac:dyDescent="0.35">
      <c r="A90" s="18">
        <v>0.01</v>
      </c>
      <c r="B90" s="18">
        <v>0.01</v>
      </c>
      <c r="G90" s="56"/>
      <c r="H90" s="56"/>
      <c r="I90" s="56"/>
      <c r="J90" s="56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8"/>
      <c r="AV90" s="58"/>
      <c r="AW90" s="58"/>
      <c r="AX90" s="59"/>
      <c r="AY90" s="59"/>
      <c r="AZ90" s="59"/>
      <c r="BA90" s="59"/>
    </row>
    <row r="91" spans="1:54" s="18" customFormat="1" ht="34.5" customHeight="1" x14ac:dyDescent="0.35">
      <c r="G91" s="392" t="s">
        <v>4</v>
      </c>
      <c r="H91" s="392"/>
      <c r="I91" s="392"/>
      <c r="J91" s="392"/>
      <c r="K91" s="391" t="s">
        <v>5</v>
      </c>
      <c r="L91" s="391"/>
      <c r="M91" s="391"/>
      <c r="N91" s="391"/>
      <c r="O91" s="391"/>
      <c r="P91" s="391"/>
      <c r="Q91" s="391"/>
      <c r="R91" s="391"/>
      <c r="S91" s="391"/>
      <c r="T91" s="391"/>
      <c r="U91" s="391"/>
      <c r="V91" s="391"/>
      <c r="W91" s="391"/>
      <c r="X91" s="391"/>
      <c r="Y91" s="391"/>
      <c r="Z91" s="391"/>
      <c r="AA91" s="391"/>
      <c r="AB91" s="391"/>
      <c r="AC91" s="391"/>
      <c r="AD91" s="391"/>
      <c r="AE91" s="391"/>
      <c r="AF91" s="391"/>
      <c r="AG91" s="391"/>
      <c r="AH91" s="391"/>
      <c r="AI91" s="391"/>
      <c r="AJ91" s="391"/>
      <c r="AK91" s="391"/>
      <c r="AL91" s="391"/>
      <c r="AM91" s="391"/>
      <c r="AN91" s="391"/>
      <c r="AO91" s="391"/>
      <c r="AP91" s="391"/>
      <c r="AQ91" s="391"/>
      <c r="AR91" s="391"/>
      <c r="AS91" s="391"/>
      <c r="AT91" s="391"/>
      <c r="AU91" s="393" t="s">
        <v>6</v>
      </c>
      <c r="AV91" s="393"/>
      <c r="AW91" s="393"/>
      <c r="AX91" s="394" t="s">
        <v>664</v>
      </c>
      <c r="AY91" s="395"/>
      <c r="AZ91" s="394" t="s">
        <v>663</v>
      </c>
      <c r="BA91" s="395"/>
    </row>
    <row r="92" spans="1:54" s="19" customFormat="1" ht="68.25" customHeight="1" x14ac:dyDescent="0.35">
      <c r="G92" s="392"/>
      <c r="H92" s="392"/>
      <c r="I92" s="392"/>
      <c r="J92" s="392"/>
      <c r="K92" s="391"/>
      <c r="L92" s="391"/>
      <c r="M92" s="391"/>
      <c r="N92" s="391"/>
      <c r="O92" s="391"/>
      <c r="P92" s="391"/>
      <c r="Q92" s="391"/>
      <c r="R92" s="391"/>
      <c r="S92" s="391"/>
      <c r="T92" s="391"/>
      <c r="U92" s="391"/>
      <c r="V92" s="391"/>
      <c r="W92" s="391"/>
      <c r="X92" s="391"/>
      <c r="Y92" s="391"/>
      <c r="Z92" s="391"/>
      <c r="AA92" s="391"/>
      <c r="AB92" s="391"/>
      <c r="AC92" s="391"/>
      <c r="AD92" s="391"/>
      <c r="AE92" s="391"/>
      <c r="AF92" s="391"/>
      <c r="AG92" s="391"/>
      <c r="AH92" s="391"/>
      <c r="AI92" s="391"/>
      <c r="AJ92" s="391"/>
      <c r="AK92" s="391"/>
      <c r="AL92" s="391"/>
      <c r="AM92" s="391"/>
      <c r="AN92" s="391"/>
      <c r="AO92" s="391"/>
      <c r="AP92" s="391"/>
      <c r="AQ92" s="391"/>
      <c r="AR92" s="391"/>
      <c r="AS92" s="391"/>
      <c r="AT92" s="391"/>
      <c r="AU92" s="393"/>
      <c r="AV92" s="393"/>
      <c r="AW92" s="393"/>
      <c r="AX92" s="396"/>
      <c r="AY92" s="397"/>
      <c r="AZ92" s="396"/>
      <c r="BA92" s="397"/>
    </row>
    <row r="93" spans="1:54" s="20" customFormat="1" ht="25.5" x14ac:dyDescent="0.35">
      <c r="G93" s="390">
        <v>1</v>
      </c>
      <c r="H93" s="390"/>
      <c r="I93" s="390"/>
      <c r="J93" s="390"/>
      <c r="K93" s="390">
        <v>2</v>
      </c>
      <c r="L93" s="390"/>
      <c r="M93" s="390"/>
      <c r="N93" s="390"/>
      <c r="O93" s="390"/>
      <c r="P93" s="390"/>
      <c r="Q93" s="390"/>
      <c r="R93" s="390"/>
      <c r="S93" s="390"/>
      <c r="T93" s="390"/>
      <c r="U93" s="390"/>
      <c r="V93" s="390"/>
      <c r="W93" s="390"/>
      <c r="X93" s="390"/>
      <c r="Y93" s="390"/>
      <c r="Z93" s="390"/>
      <c r="AA93" s="390"/>
      <c r="AB93" s="390"/>
      <c r="AC93" s="390"/>
      <c r="AD93" s="390"/>
      <c r="AE93" s="390"/>
      <c r="AF93" s="390"/>
      <c r="AG93" s="390"/>
      <c r="AH93" s="390"/>
      <c r="AI93" s="390"/>
      <c r="AJ93" s="390"/>
      <c r="AK93" s="390"/>
      <c r="AL93" s="390"/>
      <c r="AM93" s="390"/>
      <c r="AN93" s="390"/>
      <c r="AO93" s="390"/>
      <c r="AP93" s="390"/>
      <c r="AQ93" s="390"/>
      <c r="AR93" s="390"/>
      <c r="AS93" s="390"/>
      <c r="AT93" s="390"/>
      <c r="AU93" s="390">
        <v>3</v>
      </c>
      <c r="AV93" s="390"/>
      <c r="AW93" s="390"/>
      <c r="AX93" s="390">
        <v>4</v>
      </c>
      <c r="AY93" s="390"/>
      <c r="AZ93" s="390">
        <v>5</v>
      </c>
      <c r="BA93" s="390"/>
    </row>
    <row r="94" spans="1:54" s="18" customFormat="1" ht="31.9" customHeight="1" x14ac:dyDescent="0.35">
      <c r="G94" s="384"/>
      <c r="H94" s="384"/>
      <c r="I94" s="384"/>
      <c r="J94" s="384"/>
      <c r="K94" s="385" t="s">
        <v>178</v>
      </c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I94" s="385"/>
      <c r="AJ94" s="385"/>
      <c r="AK94" s="385"/>
      <c r="AL94" s="385"/>
      <c r="AM94" s="385"/>
      <c r="AN94" s="385"/>
      <c r="AO94" s="385"/>
      <c r="AP94" s="385"/>
      <c r="AQ94" s="385"/>
      <c r="AR94" s="385"/>
      <c r="AS94" s="385"/>
      <c r="AT94" s="385"/>
      <c r="AU94" s="391"/>
      <c r="AV94" s="391"/>
      <c r="AW94" s="391"/>
      <c r="AX94" s="387"/>
      <c r="AY94" s="387"/>
      <c r="AZ94" s="387"/>
      <c r="BA94" s="387"/>
    </row>
    <row r="95" spans="1:54" s="18" customFormat="1" ht="31.9" customHeight="1" x14ac:dyDescent="0.35">
      <c r="A95" s="18">
        <v>0.66000000000000036</v>
      </c>
      <c r="B95" s="18">
        <v>1.8200000000000007</v>
      </c>
      <c r="E95" s="18">
        <f t="shared" ref="E95:E133" si="4">IF(LEN(AX95)=0,"",1+ABS((AX95*A95)/LEN(AX95))+A95)</f>
        <v>922271.51714285766</v>
      </c>
      <c r="F95" s="18">
        <f t="shared" ref="F95:F133" si="5">IF(LEN(AZ95)=0,"",1+ABS((AZ95*B95)/LEN(AZ95))+B95)</f>
        <v>2027962.5200000009</v>
      </c>
      <c r="G95" s="384"/>
      <c r="H95" s="384"/>
      <c r="I95" s="384"/>
      <c r="J95" s="384"/>
      <c r="K95" s="385" t="s">
        <v>179</v>
      </c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I95" s="385"/>
      <c r="AJ95" s="385"/>
      <c r="AK95" s="385"/>
      <c r="AL95" s="385"/>
      <c r="AM95" s="385"/>
      <c r="AN95" s="385"/>
      <c r="AO95" s="385"/>
      <c r="AP95" s="385"/>
      <c r="AQ95" s="385"/>
      <c r="AR95" s="385"/>
      <c r="AS95" s="385"/>
      <c r="AT95" s="385"/>
      <c r="AU95" s="386" t="s">
        <v>180</v>
      </c>
      <c r="AV95" s="386"/>
      <c r="AW95" s="386"/>
      <c r="AX95" s="387">
        <f>IFERROR(IF(AND(AX96,AX100,AX101,AX105,AX109,AX112)="","",SUM(AX96,AX100,AX101,AX105,AX109,AX112)),"")</f>
        <v>9781650</v>
      </c>
      <c r="AY95" s="387"/>
      <c r="AZ95" s="387">
        <f>IFERROR(IF(AND(AZ96,AZ100,AZ101,AZ105,AZ109,AZ112)="","",SUM(AZ96,AZ100,AZ101,AZ105,AZ109,AZ112)),"")</f>
        <v>7799845</v>
      </c>
      <c r="BA95" s="387"/>
    </row>
    <row r="96" spans="1:54" s="18" customFormat="1" ht="31.9" customHeight="1" x14ac:dyDescent="0.35">
      <c r="A96" s="18">
        <v>0.67000000000000037</v>
      </c>
      <c r="B96" s="18">
        <v>1.8300000000000007</v>
      </c>
      <c r="E96" s="18">
        <f t="shared" si="4"/>
        <v>765715.95571428619</v>
      </c>
      <c r="F96" s="18">
        <f t="shared" si="5"/>
        <v>2091431.4014285724</v>
      </c>
      <c r="G96" s="384"/>
      <c r="H96" s="384"/>
      <c r="I96" s="384"/>
      <c r="J96" s="384"/>
      <c r="K96" s="385" t="s">
        <v>181</v>
      </c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I96" s="385"/>
      <c r="AJ96" s="385"/>
      <c r="AK96" s="385"/>
      <c r="AL96" s="385"/>
      <c r="AM96" s="385"/>
      <c r="AN96" s="385"/>
      <c r="AO96" s="385"/>
      <c r="AP96" s="385"/>
      <c r="AQ96" s="385"/>
      <c r="AR96" s="385"/>
      <c r="AS96" s="385"/>
      <c r="AT96" s="385"/>
      <c r="AU96" s="386" t="s">
        <v>182</v>
      </c>
      <c r="AV96" s="386"/>
      <c r="AW96" s="386"/>
      <c r="AX96" s="387">
        <f t="array" ref="AX96">IF(AND(ISBLANK(AX97:AY99)),"",SUM(AX97:AY99))</f>
        <v>8000000</v>
      </c>
      <c r="AY96" s="387"/>
      <c r="AZ96" s="387">
        <f t="array" ref="AZ96">IF(AND(ISBLANK(AZ97:BA99)),"",SUM(AZ97:BA99))</f>
        <v>8000000</v>
      </c>
      <c r="BA96" s="387"/>
    </row>
    <row r="97" spans="1:53" s="18" customFormat="1" ht="31.9" customHeight="1" x14ac:dyDescent="0.35">
      <c r="A97" s="18">
        <v>0.68000000000000038</v>
      </c>
      <c r="B97" s="18">
        <v>1.8400000000000007</v>
      </c>
      <c r="E97" s="18">
        <f t="shared" si="4"/>
        <v>777144.53714285756</v>
      </c>
      <c r="F97" s="18">
        <f t="shared" si="5"/>
        <v>2102859.9828571435</v>
      </c>
      <c r="G97" s="384" t="s">
        <v>183</v>
      </c>
      <c r="H97" s="384"/>
      <c r="I97" s="384"/>
      <c r="J97" s="384"/>
      <c r="K97" s="385" t="s">
        <v>184</v>
      </c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I97" s="385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6" t="s">
        <v>185</v>
      </c>
      <c r="AV97" s="386"/>
      <c r="AW97" s="386"/>
      <c r="AX97" s="388">
        <f>[3]BS!$AX$97</f>
        <v>8000000</v>
      </c>
      <c r="AY97" s="388"/>
      <c r="AZ97" s="388">
        <f>[3]BS!$AZ$97</f>
        <v>8000000</v>
      </c>
      <c r="BA97" s="388"/>
    </row>
    <row r="98" spans="1:53" s="18" customFormat="1" ht="31.9" customHeight="1" x14ac:dyDescent="0.35">
      <c r="A98" s="18">
        <v>0.69000000000000039</v>
      </c>
      <c r="B98" s="18">
        <v>1.8500000000000008</v>
      </c>
      <c r="E98" s="18" t="str">
        <f t="shared" si="4"/>
        <v/>
      </c>
      <c r="F98" s="18" t="str">
        <f t="shared" si="5"/>
        <v/>
      </c>
      <c r="G98" s="384" t="s">
        <v>186</v>
      </c>
      <c r="H98" s="384"/>
      <c r="I98" s="384"/>
      <c r="J98" s="384"/>
      <c r="K98" s="385" t="s">
        <v>187</v>
      </c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I98" s="385"/>
      <c r="AJ98" s="385"/>
      <c r="AK98" s="385"/>
      <c r="AL98" s="385"/>
      <c r="AM98" s="385"/>
      <c r="AN98" s="385"/>
      <c r="AO98" s="385"/>
      <c r="AP98" s="385"/>
      <c r="AQ98" s="385"/>
      <c r="AR98" s="385"/>
      <c r="AS98" s="385"/>
      <c r="AT98" s="385"/>
      <c r="AU98" s="386" t="s">
        <v>77</v>
      </c>
      <c r="AV98" s="386"/>
      <c r="AW98" s="386"/>
      <c r="AX98" s="388"/>
      <c r="AY98" s="388"/>
      <c r="AZ98" s="388"/>
      <c r="BA98" s="388"/>
    </row>
    <row r="99" spans="1:53" s="18" customFormat="1" ht="31.9" customHeight="1" x14ac:dyDescent="0.35">
      <c r="A99" s="18">
        <v>0.7000000000000004</v>
      </c>
      <c r="B99" s="18">
        <v>1.8600000000000008</v>
      </c>
      <c r="E99" s="18" t="str">
        <f t="shared" si="4"/>
        <v/>
      </c>
      <c r="F99" s="18" t="str">
        <f t="shared" si="5"/>
        <v/>
      </c>
      <c r="G99" s="384" t="s">
        <v>188</v>
      </c>
      <c r="H99" s="384"/>
      <c r="I99" s="384"/>
      <c r="J99" s="384"/>
      <c r="K99" s="385" t="s">
        <v>189</v>
      </c>
      <c r="L99" s="385"/>
      <c r="M99" s="385"/>
      <c r="N99" s="385"/>
      <c r="O99" s="385"/>
      <c r="P99" s="385"/>
      <c r="Q99" s="385"/>
      <c r="R99" s="385"/>
      <c r="S99" s="385"/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I99" s="385"/>
      <c r="AJ99" s="385"/>
      <c r="AK99" s="385"/>
      <c r="AL99" s="385"/>
      <c r="AM99" s="385"/>
      <c r="AN99" s="385"/>
      <c r="AO99" s="385"/>
      <c r="AP99" s="385"/>
      <c r="AQ99" s="385"/>
      <c r="AR99" s="385"/>
      <c r="AS99" s="385"/>
      <c r="AT99" s="385"/>
      <c r="AU99" s="386" t="s">
        <v>190</v>
      </c>
      <c r="AV99" s="386"/>
      <c r="AW99" s="386"/>
      <c r="AX99" s="388"/>
      <c r="AY99" s="388"/>
      <c r="AZ99" s="388"/>
      <c r="BA99" s="388"/>
    </row>
    <row r="100" spans="1:53" s="18" customFormat="1" ht="31.9" customHeight="1" x14ac:dyDescent="0.35">
      <c r="A100" s="18">
        <v>0.71000000000000041</v>
      </c>
      <c r="B100" s="18">
        <v>1.8700000000000008</v>
      </c>
      <c r="E100" s="18" t="str">
        <f t="shared" si="4"/>
        <v/>
      </c>
      <c r="F100" s="18" t="str">
        <f t="shared" si="5"/>
        <v/>
      </c>
      <c r="G100" s="384" t="s">
        <v>191</v>
      </c>
      <c r="H100" s="384"/>
      <c r="I100" s="384"/>
      <c r="J100" s="384"/>
      <c r="K100" s="385" t="s">
        <v>192</v>
      </c>
      <c r="L100" s="385"/>
      <c r="M100" s="385"/>
      <c r="N100" s="385"/>
      <c r="O100" s="385"/>
      <c r="P100" s="385"/>
      <c r="Q100" s="385"/>
      <c r="R100" s="385"/>
      <c r="S100" s="385"/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I100" s="385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6" t="s">
        <v>193</v>
      </c>
      <c r="AV100" s="386"/>
      <c r="AW100" s="386"/>
      <c r="AX100" s="388"/>
      <c r="AY100" s="388"/>
      <c r="AZ100" s="388"/>
      <c r="BA100" s="388"/>
    </row>
    <row r="101" spans="1:53" s="18" customFormat="1" ht="31.9" customHeight="1" x14ac:dyDescent="0.35">
      <c r="A101" s="18">
        <v>0.72000000000000042</v>
      </c>
      <c r="B101" s="18">
        <v>1.8800000000000008</v>
      </c>
      <c r="E101" s="18" t="str">
        <f t="shared" si="4"/>
        <v/>
      </c>
      <c r="F101" s="18" t="str">
        <f t="shared" si="5"/>
        <v/>
      </c>
      <c r="G101" s="384"/>
      <c r="H101" s="384"/>
      <c r="I101" s="384"/>
      <c r="J101" s="384"/>
      <c r="K101" s="385" t="s">
        <v>194</v>
      </c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I101" s="385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386" t="s">
        <v>195</v>
      </c>
      <c r="AV101" s="386"/>
      <c r="AW101" s="386"/>
      <c r="AX101" s="387" t="str">
        <f t="array" ref="AX101">IF(AND(ISBLANK(AX102:AY104)),"",SUM(AX102:AY104))</f>
        <v/>
      </c>
      <c r="AY101" s="387"/>
      <c r="AZ101" s="387" t="str">
        <f t="array" ref="AZ101">IF(AND(ISBLANK(AZ102:BA104)),"",SUM(AZ102:BA104))</f>
        <v/>
      </c>
      <c r="BA101" s="387"/>
    </row>
    <row r="102" spans="1:53" s="18" customFormat="1" ht="31.9" customHeight="1" x14ac:dyDescent="0.35">
      <c r="A102" s="18">
        <v>0.73000000000000043</v>
      </c>
      <c r="B102" s="18">
        <v>1.8900000000000008</v>
      </c>
      <c r="E102" s="18" t="str">
        <f t="shared" si="4"/>
        <v/>
      </c>
      <c r="F102" s="18" t="str">
        <f t="shared" si="5"/>
        <v/>
      </c>
      <c r="G102" s="384" t="s">
        <v>196</v>
      </c>
      <c r="H102" s="384"/>
      <c r="I102" s="384"/>
      <c r="J102" s="384"/>
      <c r="K102" s="385" t="s">
        <v>197</v>
      </c>
      <c r="L102" s="385"/>
      <c r="M102" s="385"/>
      <c r="N102" s="385"/>
      <c r="O102" s="385"/>
      <c r="P102" s="385"/>
      <c r="Q102" s="385"/>
      <c r="R102" s="385"/>
      <c r="S102" s="385"/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I102" s="385"/>
      <c r="AJ102" s="385"/>
      <c r="AK102" s="385"/>
      <c r="AL102" s="385"/>
      <c r="AM102" s="385"/>
      <c r="AN102" s="385"/>
      <c r="AO102" s="385"/>
      <c r="AP102" s="385"/>
      <c r="AQ102" s="385"/>
      <c r="AR102" s="385"/>
      <c r="AS102" s="385"/>
      <c r="AT102" s="385"/>
      <c r="AU102" s="386" t="s">
        <v>198</v>
      </c>
      <c r="AV102" s="386"/>
      <c r="AW102" s="386"/>
      <c r="AX102" s="388"/>
      <c r="AY102" s="388"/>
      <c r="AZ102" s="388"/>
      <c r="BA102" s="388"/>
    </row>
    <row r="103" spans="1:53" s="18" customFormat="1" ht="31.9" customHeight="1" x14ac:dyDescent="0.35">
      <c r="A103" s="18">
        <v>0.74000000000000044</v>
      </c>
      <c r="B103" s="18">
        <v>1.9000000000000008</v>
      </c>
      <c r="E103" s="18" t="str">
        <f t="shared" si="4"/>
        <v/>
      </c>
      <c r="F103" s="18" t="str">
        <f t="shared" si="5"/>
        <v/>
      </c>
      <c r="G103" s="384" t="s">
        <v>199</v>
      </c>
      <c r="H103" s="384"/>
      <c r="I103" s="384"/>
      <c r="J103" s="384"/>
      <c r="K103" s="385" t="s">
        <v>200</v>
      </c>
      <c r="L103" s="385"/>
      <c r="M103" s="385"/>
      <c r="N103" s="385"/>
      <c r="O103" s="385"/>
      <c r="P103" s="385"/>
      <c r="Q103" s="385"/>
      <c r="R103" s="385"/>
      <c r="S103" s="385"/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I103" s="385"/>
      <c r="AJ103" s="385"/>
      <c r="AK103" s="385"/>
      <c r="AL103" s="385"/>
      <c r="AM103" s="385"/>
      <c r="AN103" s="385"/>
      <c r="AO103" s="385"/>
      <c r="AP103" s="385"/>
      <c r="AQ103" s="385"/>
      <c r="AR103" s="385"/>
      <c r="AS103" s="385"/>
      <c r="AT103" s="385"/>
      <c r="AU103" s="386" t="s">
        <v>201</v>
      </c>
      <c r="AV103" s="386"/>
      <c r="AW103" s="386"/>
      <c r="AX103" s="388"/>
      <c r="AY103" s="388"/>
      <c r="AZ103" s="388"/>
      <c r="BA103" s="388"/>
    </row>
    <row r="104" spans="1:53" s="18" customFormat="1" ht="31.9" customHeight="1" x14ac:dyDescent="0.35">
      <c r="A104" s="18">
        <v>0.75000000000000044</v>
      </c>
      <c r="B104" s="18">
        <v>1.9100000000000008</v>
      </c>
      <c r="E104" s="18" t="str">
        <f t="shared" si="4"/>
        <v/>
      </c>
      <c r="F104" s="18" t="str">
        <f t="shared" si="5"/>
        <v/>
      </c>
      <c r="G104" s="384" t="s">
        <v>202</v>
      </c>
      <c r="H104" s="384"/>
      <c r="I104" s="384"/>
      <c r="J104" s="384"/>
      <c r="K104" s="385" t="s">
        <v>203</v>
      </c>
      <c r="L104" s="385"/>
      <c r="M104" s="385"/>
      <c r="N104" s="385"/>
      <c r="O104" s="385"/>
      <c r="P104" s="385"/>
      <c r="Q104" s="385"/>
      <c r="R104" s="385"/>
      <c r="S104" s="385"/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I104" s="385"/>
      <c r="AJ104" s="385"/>
      <c r="AK104" s="385"/>
      <c r="AL104" s="385"/>
      <c r="AM104" s="385"/>
      <c r="AN104" s="385"/>
      <c r="AO104" s="385"/>
      <c r="AP104" s="385"/>
      <c r="AQ104" s="385"/>
      <c r="AR104" s="385"/>
      <c r="AS104" s="385"/>
      <c r="AT104" s="385"/>
      <c r="AU104" s="386" t="s">
        <v>204</v>
      </c>
      <c r="AV104" s="386"/>
      <c r="AW104" s="386"/>
      <c r="AX104" s="388"/>
      <c r="AY104" s="388"/>
      <c r="AZ104" s="388"/>
      <c r="BA104" s="388"/>
    </row>
    <row r="105" spans="1:53" s="18" customFormat="1" ht="31.9" customHeight="1" x14ac:dyDescent="0.35">
      <c r="A105" s="18">
        <v>0.76000000000000045</v>
      </c>
      <c r="B105" s="18">
        <v>1.9200000000000008</v>
      </c>
      <c r="E105" s="18">
        <f t="shared" si="4"/>
        <v>183348.39428571443</v>
      </c>
      <c r="F105" s="18">
        <f t="shared" si="5"/>
        <v>488684.06285714306</v>
      </c>
      <c r="G105" s="384"/>
      <c r="H105" s="384"/>
      <c r="I105" s="384"/>
      <c r="J105" s="384"/>
      <c r="K105" s="385" t="s">
        <v>205</v>
      </c>
      <c r="L105" s="385"/>
      <c r="M105" s="385"/>
      <c r="N105" s="385"/>
      <c r="O105" s="385"/>
      <c r="P105" s="385"/>
      <c r="Q105" s="385"/>
      <c r="R105" s="385"/>
      <c r="S105" s="385"/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I105" s="385"/>
      <c r="AJ105" s="385"/>
      <c r="AK105" s="385"/>
      <c r="AL105" s="385"/>
      <c r="AM105" s="385"/>
      <c r="AN105" s="385"/>
      <c r="AO105" s="385"/>
      <c r="AP105" s="385"/>
      <c r="AQ105" s="385"/>
      <c r="AR105" s="385"/>
      <c r="AS105" s="385"/>
      <c r="AT105" s="385"/>
      <c r="AU105" s="386" t="s">
        <v>206</v>
      </c>
      <c r="AV105" s="386"/>
      <c r="AW105" s="386"/>
      <c r="AX105" s="387">
        <f t="array" ref="AX105">IF(AND(ISBLANK(AX106:AY108)),"",SUM(AX106:AY108))</f>
        <v>1688719</v>
      </c>
      <c r="AY105" s="387"/>
      <c r="AZ105" s="387">
        <f t="array" ref="AZ105">IF(AND(ISBLANK(AZ106:BA108)),"",SUM(AZ106:BA108))</f>
        <v>1781650</v>
      </c>
      <c r="BA105" s="387"/>
    </row>
    <row r="106" spans="1:53" s="18" customFormat="1" ht="31.9" customHeight="1" x14ac:dyDescent="0.35">
      <c r="A106" s="18">
        <v>0.77000000000000046</v>
      </c>
      <c r="B106" s="18">
        <v>1.9300000000000008</v>
      </c>
      <c r="E106" s="18">
        <f t="shared" si="4"/>
        <v>185760.8600000001</v>
      </c>
      <c r="F106" s="18">
        <f t="shared" si="5"/>
        <v>491229.28714285733</v>
      </c>
      <c r="G106" s="384" t="s">
        <v>207</v>
      </c>
      <c r="H106" s="384"/>
      <c r="I106" s="384"/>
      <c r="J106" s="384"/>
      <c r="K106" s="385" t="s">
        <v>208</v>
      </c>
      <c r="L106" s="385"/>
      <c r="M106" s="385"/>
      <c r="N106" s="385"/>
      <c r="O106" s="385"/>
      <c r="P106" s="385"/>
      <c r="Q106" s="385"/>
      <c r="R106" s="385"/>
      <c r="S106" s="385"/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I106" s="385"/>
      <c r="AJ106" s="385"/>
      <c r="AK106" s="385"/>
      <c r="AL106" s="385"/>
      <c r="AM106" s="385"/>
      <c r="AN106" s="385"/>
      <c r="AO106" s="385"/>
      <c r="AP106" s="385"/>
      <c r="AQ106" s="385"/>
      <c r="AR106" s="385"/>
      <c r="AS106" s="385"/>
      <c r="AT106" s="385"/>
      <c r="AU106" s="386" t="s">
        <v>209</v>
      </c>
      <c r="AV106" s="386"/>
      <c r="AW106" s="386"/>
      <c r="AX106" s="388">
        <f>[3]BS!$AX$106</f>
        <v>1688719</v>
      </c>
      <c r="AY106" s="388"/>
      <c r="AZ106" s="388">
        <f>[3]BS!$AZ$106</f>
        <v>1781650</v>
      </c>
      <c r="BA106" s="388"/>
    </row>
    <row r="107" spans="1:53" s="18" customFormat="1" ht="31.9" customHeight="1" x14ac:dyDescent="0.35">
      <c r="A107" s="18">
        <v>0.78000000000000047</v>
      </c>
      <c r="B107" s="18">
        <v>1.9400000000000008</v>
      </c>
      <c r="E107" s="18" t="str">
        <f t="shared" si="4"/>
        <v/>
      </c>
      <c r="F107" s="18" t="str">
        <f t="shared" si="5"/>
        <v/>
      </c>
      <c r="G107" s="384" t="s">
        <v>210</v>
      </c>
      <c r="H107" s="384"/>
      <c r="I107" s="384"/>
      <c r="J107" s="384"/>
      <c r="K107" s="385" t="s">
        <v>211</v>
      </c>
      <c r="L107" s="385"/>
      <c r="M107" s="385"/>
      <c r="N107" s="385"/>
      <c r="O107" s="385"/>
      <c r="P107" s="385"/>
      <c r="Q107" s="385"/>
      <c r="R107" s="385"/>
      <c r="S107" s="385"/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I107" s="385"/>
      <c r="AJ107" s="385"/>
      <c r="AK107" s="385"/>
      <c r="AL107" s="385"/>
      <c r="AM107" s="385"/>
      <c r="AN107" s="385"/>
      <c r="AO107" s="385"/>
      <c r="AP107" s="385"/>
      <c r="AQ107" s="385"/>
      <c r="AR107" s="385"/>
      <c r="AS107" s="385"/>
      <c r="AT107" s="385"/>
      <c r="AU107" s="386" t="s">
        <v>91</v>
      </c>
      <c r="AV107" s="386"/>
      <c r="AW107" s="386"/>
      <c r="AX107" s="388"/>
      <c r="AY107" s="388"/>
      <c r="AZ107" s="388"/>
      <c r="BA107" s="388"/>
    </row>
    <row r="108" spans="1:53" s="18" customFormat="1" ht="30" x14ac:dyDescent="0.35">
      <c r="A108" s="18">
        <v>0.79000000000000048</v>
      </c>
      <c r="B108" s="18">
        <v>1.9500000000000008</v>
      </c>
      <c r="E108" s="18" t="str">
        <f t="shared" si="4"/>
        <v/>
      </c>
      <c r="F108" s="18" t="str">
        <f t="shared" si="5"/>
        <v/>
      </c>
      <c r="G108" s="384" t="s">
        <v>212</v>
      </c>
      <c r="H108" s="384"/>
      <c r="I108" s="384"/>
      <c r="J108" s="384"/>
      <c r="K108" s="385" t="s">
        <v>213</v>
      </c>
      <c r="L108" s="385"/>
      <c r="M108" s="385"/>
      <c r="N108" s="385"/>
      <c r="O108" s="385"/>
      <c r="P108" s="385"/>
      <c r="Q108" s="385"/>
      <c r="R108" s="385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I108" s="385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6" t="s">
        <v>214</v>
      </c>
      <c r="AV108" s="386"/>
      <c r="AW108" s="386"/>
      <c r="AX108" s="388"/>
      <c r="AY108" s="388"/>
      <c r="AZ108" s="388"/>
      <c r="BA108" s="388"/>
    </row>
    <row r="109" spans="1:53" s="18" customFormat="1" ht="30" x14ac:dyDescent="0.35">
      <c r="A109" s="18">
        <v>0.80000000000000049</v>
      </c>
      <c r="B109" s="18">
        <v>1.9600000000000009</v>
      </c>
      <c r="E109" s="18" t="str">
        <f t="shared" si="4"/>
        <v/>
      </c>
      <c r="F109" s="18" t="str">
        <f t="shared" si="5"/>
        <v/>
      </c>
      <c r="G109" s="384"/>
      <c r="H109" s="384"/>
      <c r="I109" s="384"/>
      <c r="J109" s="384"/>
      <c r="K109" s="385" t="s">
        <v>215</v>
      </c>
      <c r="L109" s="385"/>
      <c r="M109" s="385"/>
      <c r="N109" s="385"/>
      <c r="O109" s="385"/>
      <c r="P109" s="385"/>
      <c r="Q109" s="385"/>
      <c r="R109" s="385"/>
      <c r="S109" s="385"/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I109" s="385"/>
      <c r="AJ109" s="385"/>
      <c r="AK109" s="385"/>
      <c r="AL109" s="385"/>
      <c r="AM109" s="385"/>
      <c r="AN109" s="385"/>
      <c r="AO109" s="385"/>
      <c r="AP109" s="385"/>
      <c r="AQ109" s="385"/>
      <c r="AR109" s="385"/>
      <c r="AS109" s="385"/>
      <c r="AT109" s="385"/>
      <c r="AU109" s="386" t="s">
        <v>216</v>
      </c>
      <c r="AV109" s="386"/>
      <c r="AW109" s="386"/>
      <c r="AX109" s="387" t="str">
        <f t="array" ref="AX109">IF(AND(ISBLANK(AX110:AY111)),"",SUM(AX110:AY111))</f>
        <v/>
      </c>
      <c r="AY109" s="387"/>
      <c r="AZ109" s="387" t="str">
        <f t="array" ref="AZ109">IF(AND(ISBLANK(AZ110:BA111)),"",SUM(AZ110:BA111))</f>
        <v/>
      </c>
      <c r="BA109" s="387"/>
    </row>
    <row r="110" spans="1:53" s="18" customFormat="1" ht="31.9" customHeight="1" x14ac:dyDescent="0.35">
      <c r="A110" s="18">
        <v>0.8100000000000005</v>
      </c>
      <c r="B110" s="18">
        <v>1.9700000000000009</v>
      </c>
      <c r="E110" s="18" t="str">
        <f t="shared" si="4"/>
        <v/>
      </c>
      <c r="F110" s="18" t="str">
        <f t="shared" si="5"/>
        <v/>
      </c>
      <c r="G110" s="384" t="s">
        <v>217</v>
      </c>
      <c r="H110" s="384"/>
      <c r="I110" s="384"/>
      <c r="J110" s="384"/>
      <c r="K110" s="385" t="s">
        <v>218</v>
      </c>
      <c r="L110" s="385"/>
      <c r="M110" s="385"/>
      <c r="N110" s="385"/>
      <c r="O110" s="385"/>
      <c r="P110" s="385"/>
      <c r="Q110" s="385"/>
      <c r="R110" s="385"/>
      <c r="S110" s="385"/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I110" s="385"/>
      <c r="AJ110" s="385"/>
      <c r="AK110" s="385"/>
      <c r="AL110" s="385"/>
      <c r="AM110" s="385"/>
      <c r="AN110" s="385"/>
      <c r="AO110" s="385"/>
      <c r="AP110" s="385"/>
      <c r="AQ110" s="385"/>
      <c r="AR110" s="385"/>
      <c r="AS110" s="385"/>
      <c r="AT110" s="385"/>
      <c r="AU110" s="386" t="s">
        <v>219</v>
      </c>
      <c r="AV110" s="386"/>
      <c r="AW110" s="386"/>
      <c r="AX110" s="388"/>
      <c r="AY110" s="388"/>
      <c r="AZ110" s="388"/>
      <c r="BA110" s="388"/>
    </row>
    <row r="111" spans="1:53" s="18" customFormat="1" ht="31.9" customHeight="1" x14ac:dyDescent="0.35">
      <c r="A111" s="18">
        <v>0.82000000000000051</v>
      </c>
      <c r="B111" s="18">
        <v>1.9800000000000009</v>
      </c>
      <c r="E111" s="18" t="str">
        <f t="shared" si="4"/>
        <v/>
      </c>
      <c r="F111" s="18" t="str">
        <f t="shared" si="5"/>
        <v/>
      </c>
      <c r="G111" s="384" t="s">
        <v>220</v>
      </c>
      <c r="H111" s="384"/>
      <c r="I111" s="384"/>
      <c r="J111" s="384"/>
      <c r="K111" s="385" t="s">
        <v>221</v>
      </c>
      <c r="L111" s="385"/>
      <c r="M111" s="385"/>
      <c r="N111" s="385"/>
      <c r="O111" s="385"/>
      <c r="P111" s="385"/>
      <c r="Q111" s="385"/>
      <c r="R111" s="385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6" t="s">
        <v>222</v>
      </c>
      <c r="AV111" s="386"/>
      <c r="AW111" s="386"/>
      <c r="AX111" s="388"/>
      <c r="AY111" s="388"/>
      <c r="AZ111" s="388"/>
      <c r="BA111" s="388"/>
    </row>
    <row r="112" spans="1:53" s="18" customFormat="1" ht="31.9" customHeight="1" x14ac:dyDescent="0.35">
      <c r="A112" s="18">
        <v>0.83000000000000052</v>
      </c>
      <c r="B112" s="18">
        <v>1.9900000000000009</v>
      </c>
      <c r="E112" s="18">
        <f t="shared" si="4"/>
        <v>15428.376000000011</v>
      </c>
      <c r="F112" s="18">
        <f t="shared" si="5"/>
        <v>492976.98375000019</v>
      </c>
      <c r="G112" s="384"/>
      <c r="H112" s="384"/>
      <c r="I112" s="384"/>
      <c r="J112" s="384"/>
      <c r="K112" s="385" t="s">
        <v>223</v>
      </c>
      <c r="L112" s="385"/>
      <c r="M112" s="385"/>
      <c r="N112" s="385"/>
      <c r="O112" s="385"/>
      <c r="P112" s="385"/>
      <c r="Q112" s="385"/>
      <c r="R112" s="385"/>
      <c r="S112" s="385"/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I112" s="385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6" t="s">
        <v>224</v>
      </c>
      <c r="AV112" s="386"/>
      <c r="AW112" s="386"/>
      <c r="AX112" s="387">
        <f t="array" ref="AX112">IF(AND(ISBLANK(AX113:AY114)),"",SUM(AX113:AY114))</f>
        <v>92931</v>
      </c>
      <c r="AY112" s="387"/>
      <c r="AZ112" s="387">
        <f t="array" ref="AZ112">IF(AND(ISBLANK(AZ113:BA114)),"",SUM(AZ113:BA114))</f>
        <v>-1981805</v>
      </c>
      <c r="BA112" s="387"/>
    </row>
    <row r="113" spans="1:53" s="18" customFormat="1" ht="31.9" customHeight="1" x14ac:dyDescent="0.35">
      <c r="A113" s="18">
        <v>0.84000000000000052</v>
      </c>
      <c r="B113" s="18">
        <v>2.0000000000000009</v>
      </c>
      <c r="E113" s="18">
        <f t="shared" si="4"/>
        <v>15614.248000000011</v>
      </c>
      <c r="F113" s="18">
        <f t="shared" si="5"/>
        <v>495454.25000000023</v>
      </c>
      <c r="G113" s="384" t="s">
        <v>225</v>
      </c>
      <c r="H113" s="384"/>
      <c r="I113" s="384"/>
      <c r="J113" s="384"/>
      <c r="K113" s="385" t="s">
        <v>226</v>
      </c>
      <c r="L113" s="385"/>
      <c r="M113" s="385"/>
      <c r="N113" s="385"/>
      <c r="O113" s="385"/>
      <c r="P113" s="385"/>
      <c r="Q113" s="385"/>
      <c r="R113" s="385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I113" s="385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5"/>
      <c r="AU113" s="386" t="s">
        <v>227</v>
      </c>
      <c r="AV113" s="386"/>
      <c r="AW113" s="386"/>
      <c r="AX113" s="388">
        <f>[3]BS!$AX$113</f>
        <v>92931</v>
      </c>
      <c r="AY113" s="388"/>
      <c r="AZ113" s="388">
        <f>[3]BS!$AZ$113</f>
        <v>-1981805</v>
      </c>
      <c r="BA113" s="388"/>
    </row>
    <row r="114" spans="1:53" s="18" customFormat="1" ht="31.9" customHeight="1" x14ac:dyDescent="0.35">
      <c r="A114" s="18">
        <v>0.85000000000000053</v>
      </c>
      <c r="B114" s="18">
        <v>2.0100000000000007</v>
      </c>
      <c r="E114" s="18" t="str">
        <f t="shared" si="4"/>
        <v/>
      </c>
      <c r="F114" s="18" t="str">
        <f t="shared" si="5"/>
        <v/>
      </c>
      <c r="G114" s="384" t="s">
        <v>228</v>
      </c>
      <c r="H114" s="384"/>
      <c r="I114" s="384"/>
      <c r="J114" s="384"/>
      <c r="K114" s="385" t="s">
        <v>229</v>
      </c>
      <c r="L114" s="385"/>
      <c r="M114" s="385"/>
      <c r="N114" s="385"/>
      <c r="O114" s="385"/>
      <c r="P114" s="385"/>
      <c r="Q114" s="385"/>
      <c r="R114" s="385"/>
      <c r="S114" s="385"/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I114" s="385"/>
      <c r="AJ114" s="385"/>
      <c r="AK114" s="385"/>
      <c r="AL114" s="385"/>
      <c r="AM114" s="385"/>
      <c r="AN114" s="385"/>
      <c r="AO114" s="385"/>
      <c r="AP114" s="385"/>
      <c r="AQ114" s="385"/>
      <c r="AR114" s="385"/>
      <c r="AS114" s="385"/>
      <c r="AT114" s="385"/>
      <c r="AU114" s="386" t="s">
        <v>230</v>
      </c>
      <c r="AV114" s="386"/>
      <c r="AW114" s="386"/>
      <c r="AX114" s="388"/>
      <c r="AY114" s="388"/>
      <c r="AZ114" s="388"/>
      <c r="BA114" s="388"/>
    </row>
    <row r="115" spans="1:53" s="18" customFormat="1" ht="31.9" customHeight="1" x14ac:dyDescent="0.35">
      <c r="A115" s="18">
        <v>0.86000000000000054</v>
      </c>
      <c r="B115" s="18">
        <v>2.0200000000000005</v>
      </c>
      <c r="E115" s="18" t="str">
        <f t="shared" si="4"/>
        <v/>
      </c>
      <c r="F115" s="18" t="str">
        <f t="shared" si="5"/>
        <v/>
      </c>
      <c r="G115" s="384" t="s">
        <v>231</v>
      </c>
      <c r="H115" s="384"/>
      <c r="I115" s="384"/>
      <c r="J115" s="384"/>
      <c r="K115" s="385" t="s">
        <v>232</v>
      </c>
      <c r="L115" s="385"/>
      <c r="M115" s="385"/>
      <c r="N115" s="385"/>
      <c r="O115" s="385"/>
      <c r="P115" s="385"/>
      <c r="Q115" s="385"/>
      <c r="R115" s="385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I115" s="385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6" t="s">
        <v>233</v>
      </c>
      <c r="AV115" s="386"/>
      <c r="AW115" s="386"/>
      <c r="AX115" s="388"/>
      <c r="AY115" s="388"/>
      <c r="AZ115" s="388"/>
      <c r="BA115" s="388"/>
    </row>
    <row r="116" spans="1:53" s="18" customFormat="1" ht="31.9" customHeight="1" x14ac:dyDescent="0.35">
      <c r="A116" s="18">
        <v>0.87000000000000055</v>
      </c>
      <c r="B116" s="18">
        <v>2.0300000000000002</v>
      </c>
      <c r="E116" s="18">
        <f t="shared" si="4"/>
        <v>3084008.537500002</v>
      </c>
      <c r="F116" s="18">
        <f t="shared" si="5"/>
        <v>7469037.6012500012</v>
      </c>
      <c r="G116" s="384"/>
      <c r="H116" s="384"/>
      <c r="I116" s="384"/>
      <c r="J116" s="384"/>
      <c r="K116" s="385" t="s">
        <v>234</v>
      </c>
      <c r="L116" s="385"/>
      <c r="M116" s="385"/>
      <c r="N116" s="385"/>
      <c r="O116" s="385"/>
      <c r="P116" s="385"/>
      <c r="Q116" s="385"/>
      <c r="R116" s="385"/>
      <c r="S116" s="385"/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I116" s="385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6" t="s">
        <v>235</v>
      </c>
      <c r="AV116" s="386"/>
      <c r="AW116" s="386"/>
      <c r="AX116" s="387">
        <f t="array" ref="AX116">IF(AND(ISBLANK(AX117:AY122)),"",SUM(AX117:AY122))</f>
        <v>28358682</v>
      </c>
      <c r="AY116" s="387"/>
      <c r="AZ116" s="387">
        <f t="array" ref="AZ116">IF(AND(ISBLANK(AZ117:BA122)),"",SUM(AZ117:BA122))</f>
        <v>29434619</v>
      </c>
      <c r="BA116" s="387"/>
    </row>
    <row r="117" spans="1:53" s="18" customFormat="1" ht="31.9" customHeight="1" x14ac:dyDescent="0.35">
      <c r="A117" s="18">
        <v>0.88000000000000056</v>
      </c>
      <c r="B117" s="18">
        <v>2.04</v>
      </c>
      <c r="E117" s="18">
        <f t="shared" si="4"/>
        <v>1714146.1800000009</v>
      </c>
      <c r="F117" s="18">
        <f t="shared" si="5"/>
        <v>4066179.7450000001</v>
      </c>
      <c r="G117" s="384" t="s">
        <v>236</v>
      </c>
      <c r="H117" s="384"/>
      <c r="I117" s="384"/>
      <c r="J117" s="384"/>
      <c r="K117" s="385" t="s">
        <v>237</v>
      </c>
      <c r="L117" s="385"/>
      <c r="M117" s="385"/>
      <c r="N117" s="385"/>
      <c r="O117" s="385"/>
      <c r="P117" s="385"/>
      <c r="Q117" s="385"/>
      <c r="R117" s="385"/>
      <c r="S117" s="385"/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I117" s="385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6" t="s">
        <v>238</v>
      </c>
      <c r="AV117" s="386"/>
      <c r="AW117" s="386"/>
      <c r="AX117" s="388">
        <f>[3]BS!$AX$118</f>
        <v>15583130</v>
      </c>
      <c r="AY117" s="388"/>
      <c r="AZ117" s="388">
        <f>[3]BS!$AZ$118</f>
        <v>15945791</v>
      </c>
      <c r="BA117" s="388"/>
    </row>
    <row r="118" spans="1:53" s="18" customFormat="1" ht="31.9" customHeight="1" x14ac:dyDescent="0.35">
      <c r="A118" s="18">
        <v>0.89000000000000057</v>
      </c>
      <c r="B118" s="18">
        <v>2.0499999999999998</v>
      </c>
      <c r="E118" s="18">
        <f t="shared" si="4"/>
        <v>1.8900000000000006</v>
      </c>
      <c r="F118" s="18">
        <f t="shared" si="5"/>
        <v>3.05</v>
      </c>
      <c r="G118" s="384" t="s">
        <v>239</v>
      </c>
      <c r="H118" s="384"/>
      <c r="I118" s="384"/>
      <c r="J118" s="384"/>
      <c r="K118" s="385" t="s">
        <v>240</v>
      </c>
      <c r="L118" s="385"/>
      <c r="M118" s="385"/>
      <c r="N118" s="385"/>
      <c r="O118" s="385"/>
      <c r="P118" s="385"/>
      <c r="Q118" s="385"/>
      <c r="R118" s="385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I118" s="385"/>
      <c r="AJ118" s="385"/>
      <c r="AK118" s="385"/>
      <c r="AL118" s="385"/>
      <c r="AM118" s="385"/>
      <c r="AN118" s="385"/>
      <c r="AO118" s="385"/>
      <c r="AP118" s="385"/>
      <c r="AQ118" s="385"/>
      <c r="AR118" s="385"/>
      <c r="AS118" s="385"/>
      <c r="AT118" s="385"/>
      <c r="AU118" s="386" t="s">
        <v>241</v>
      </c>
      <c r="AV118" s="386"/>
      <c r="AW118" s="386"/>
      <c r="AX118" s="388">
        <v>0</v>
      </c>
      <c r="AY118" s="388"/>
      <c r="AZ118" s="388">
        <v>0</v>
      </c>
      <c r="BA118" s="388"/>
    </row>
    <row r="119" spans="1:53" s="18" customFormat="1" ht="31.9" customHeight="1" x14ac:dyDescent="0.35">
      <c r="A119" s="18">
        <v>0.90000000000000058</v>
      </c>
      <c r="B119" s="18">
        <v>2.0599999999999996</v>
      </c>
      <c r="E119" s="18">
        <f t="shared" si="4"/>
        <v>1437251.5000000009</v>
      </c>
      <c r="F119" s="18">
        <f t="shared" si="5"/>
        <v>3473376.2699999996</v>
      </c>
      <c r="G119" s="384" t="s">
        <v>242</v>
      </c>
      <c r="H119" s="384"/>
      <c r="I119" s="384"/>
      <c r="J119" s="384"/>
      <c r="K119" s="385" t="s">
        <v>243</v>
      </c>
      <c r="L119" s="385"/>
      <c r="M119" s="385"/>
      <c r="N119" s="385"/>
      <c r="O119" s="385"/>
      <c r="P119" s="385"/>
      <c r="Q119" s="385"/>
      <c r="R119" s="385"/>
      <c r="S119" s="385"/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I119" s="385"/>
      <c r="AJ119" s="385"/>
      <c r="AK119" s="385"/>
      <c r="AL119" s="385"/>
      <c r="AM119" s="385"/>
      <c r="AN119" s="385"/>
      <c r="AO119" s="385"/>
      <c r="AP119" s="385"/>
      <c r="AQ119" s="385"/>
      <c r="AR119" s="385"/>
      <c r="AS119" s="385"/>
      <c r="AT119" s="385"/>
      <c r="AU119" s="386" t="s">
        <v>120</v>
      </c>
      <c r="AV119" s="386"/>
      <c r="AW119" s="386"/>
      <c r="AX119" s="388">
        <f>[3]BS!$AX$120</f>
        <v>12775552</v>
      </c>
      <c r="AY119" s="388"/>
      <c r="AZ119" s="388">
        <f>[3]BS!$AZ$120</f>
        <v>13488828</v>
      </c>
      <c r="BA119" s="388"/>
    </row>
    <row r="120" spans="1:53" s="18" customFormat="1" ht="31.9" customHeight="1" x14ac:dyDescent="0.35">
      <c r="A120" s="18">
        <v>0.91000000000000059</v>
      </c>
      <c r="B120" s="18">
        <v>2.0699999999999994</v>
      </c>
      <c r="E120" s="18" t="str">
        <f t="shared" si="4"/>
        <v/>
      </c>
      <c r="F120" s="18" t="str">
        <f t="shared" si="5"/>
        <v/>
      </c>
      <c r="G120" s="384" t="s">
        <v>244</v>
      </c>
      <c r="H120" s="384"/>
      <c r="I120" s="384"/>
      <c r="J120" s="384"/>
      <c r="K120" s="385" t="s">
        <v>245</v>
      </c>
      <c r="L120" s="385"/>
      <c r="M120" s="385"/>
      <c r="N120" s="385"/>
      <c r="O120" s="385"/>
      <c r="P120" s="385"/>
      <c r="Q120" s="385"/>
      <c r="R120" s="385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I120" s="385"/>
      <c r="AJ120" s="385"/>
      <c r="AK120" s="385"/>
      <c r="AL120" s="385"/>
      <c r="AM120" s="385"/>
      <c r="AN120" s="385"/>
      <c r="AO120" s="385"/>
      <c r="AP120" s="385"/>
      <c r="AQ120" s="385"/>
      <c r="AR120" s="385"/>
      <c r="AS120" s="385"/>
      <c r="AT120" s="385"/>
      <c r="AU120" s="386" t="s">
        <v>246</v>
      </c>
      <c r="AV120" s="386"/>
      <c r="AW120" s="386"/>
      <c r="AX120" s="388"/>
      <c r="AY120" s="388"/>
      <c r="AZ120" s="388"/>
      <c r="BA120" s="388"/>
    </row>
    <row r="121" spans="1:53" s="18" customFormat="1" ht="31.9" customHeight="1" x14ac:dyDescent="0.35">
      <c r="A121" s="18">
        <v>0.9200000000000006</v>
      </c>
      <c r="B121" s="18">
        <v>2.0799999999999992</v>
      </c>
      <c r="E121" s="18" t="str">
        <f t="shared" si="4"/>
        <v/>
      </c>
      <c r="F121" s="18" t="str">
        <f t="shared" si="5"/>
        <v/>
      </c>
      <c r="G121" s="384" t="s">
        <v>247</v>
      </c>
      <c r="H121" s="384"/>
      <c r="I121" s="384"/>
      <c r="J121" s="384"/>
      <c r="K121" s="385" t="s">
        <v>248</v>
      </c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I121" s="385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6" t="s">
        <v>249</v>
      </c>
      <c r="AV121" s="386"/>
      <c r="AW121" s="386"/>
      <c r="AX121" s="388"/>
      <c r="AY121" s="388"/>
      <c r="AZ121" s="388"/>
      <c r="BA121" s="388"/>
    </row>
    <row r="122" spans="1:53" s="18" customFormat="1" ht="31.9" customHeight="1" x14ac:dyDescent="0.35">
      <c r="A122" s="18">
        <v>0.9300000000000006</v>
      </c>
      <c r="B122" s="18">
        <v>2.089999999999999</v>
      </c>
      <c r="E122" s="18" t="str">
        <f t="shared" si="4"/>
        <v/>
      </c>
      <c r="F122" s="18" t="str">
        <f t="shared" si="5"/>
        <v/>
      </c>
      <c r="G122" s="384" t="s">
        <v>250</v>
      </c>
      <c r="H122" s="384"/>
      <c r="I122" s="384"/>
      <c r="J122" s="384"/>
      <c r="K122" s="385" t="s">
        <v>251</v>
      </c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I122" s="385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6" t="s">
        <v>252</v>
      </c>
      <c r="AV122" s="386"/>
      <c r="AW122" s="386"/>
      <c r="AX122" s="388"/>
      <c r="AY122" s="388"/>
      <c r="AZ122" s="388"/>
      <c r="BA122" s="388"/>
    </row>
    <row r="123" spans="1:53" s="18" customFormat="1" ht="31.9" customHeight="1" x14ac:dyDescent="0.35">
      <c r="A123" s="18">
        <v>0.94000000000000061</v>
      </c>
      <c r="B123" s="18">
        <v>2.0999999999999988</v>
      </c>
      <c r="E123" s="18" t="str">
        <f t="shared" si="4"/>
        <v/>
      </c>
      <c r="F123" s="18" t="str">
        <f t="shared" si="5"/>
        <v/>
      </c>
      <c r="G123" s="384" t="s">
        <v>253</v>
      </c>
      <c r="H123" s="384"/>
      <c r="I123" s="384"/>
      <c r="J123" s="384"/>
      <c r="K123" s="385" t="s">
        <v>254</v>
      </c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I123" s="385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6" t="s">
        <v>255</v>
      </c>
      <c r="AV123" s="386"/>
      <c r="AW123" s="386"/>
      <c r="AX123" s="388"/>
      <c r="AY123" s="388"/>
      <c r="AZ123" s="388"/>
      <c r="BA123" s="388"/>
    </row>
    <row r="124" spans="1:53" s="18" customFormat="1" ht="31.9" customHeight="1" x14ac:dyDescent="0.35">
      <c r="A124" s="18">
        <v>0.95000000000000062</v>
      </c>
      <c r="B124" s="18">
        <v>2.1099999999999985</v>
      </c>
      <c r="E124" s="18" t="str">
        <f t="shared" si="4"/>
        <v/>
      </c>
      <c r="F124" s="18" t="str">
        <f t="shared" si="5"/>
        <v/>
      </c>
      <c r="G124" s="384"/>
      <c r="H124" s="384"/>
      <c r="I124" s="384"/>
      <c r="J124" s="384"/>
      <c r="K124" s="385" t="s">
        <v>256</v>
      </c>
      <c r="L124" s="385"/>
      <c r="M124" s="385"/>
      <c r="N124" s="385"/>
      <c r="O124" s="385"/>
      <c r="P124" s="385"/>
      <c r="Q124" s="385"/>
      <c r="R124" s="385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I124" s="385"/>
      <c r="AJ124" s="385"/>
      <c r="AK124" s="385"/>
      <c r="AL124" s="385"/>
      <c r="AM124" s="385"/>
      <c r="AN124" s="385"/>
      <c r="AO124" s="385"/>
      <c r="AP124" s="385"/>
      <c r="AQ124" s="385"/>
      <c r="AR124" s="385"/>
      <c r="AS124" s="385"/>
      <c r="AT124" s="385"/>
      <c r="AU124" s="386" t="s">
        <v>257</v>
      </c>
      <c r="AV124" s="386"/>
      <c r="AW124" s="386"/>
      <c r="AX124" s="387" t="str">
        <f t="array" ref="AX124">IF(AND(ISBLANK(AX125:AY126)),"",SUM(AX125:AY126))</f>
        <v/>
      </c>
      <c r="AY124" s="387"/>
      <c r="AZ124" s="387" t="str">
        <f t="array" ref="AZ124">IF(AND(ISBLANK(AZ125:BA126)),"",SUM(AZ125:BA126))</f>
        <v/>
      </c>
      <c r="BA124" s="387"/>
    </row>
    <row r="125" spans="1:53" s="18" customFormat="1" ht="31.9" customHeight="1" x14ac:dyDescent="0.35">
      <c r="A125" s="18">
        <v>0.96000000000000063</v>
      </c>
      <c r="B125" s="18">
        <v>2.1199999999999983</v>
      </c>
      <c r="E125" s="18" t="str">
        <f t="shared" si="4"/>
        <v/>
      </c>
      <c r="F125" s="18" t="str">
        <f t="shared" si="5"/>
        <v/>
      </c>
      <c r="G125" s="384" t="s">
        <v>258</v>
      </c>
      <c r="H125" s="384"/>
      <c r="I125" s="384"/>
      <c r="J125" s="384"/>
      <c r="K125" s="385" t="s">
        <v>259</v>
      </c>
      <c r="L125" s="385"/>
      <c r="M125" s="385"/>
      <c r="N125" s="385"/>
      <c r="O125" s="385"/>
      <c r="P125" s="385"/>
      <c r="Q125" s="385"/>
      <c r="R125" s="385"/>
      <c r="S125" s="385"/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I125" s="385"/>
      <c r="AJ125" s="385"/>
      <c r="AK125" s="385"/>
      <c r="AL125" s="385"/>
      <c r="AM125" s="385"/>
      <c r="AN125" s="385"/>
      <c r="AO125" s="385"/>
      <c r="AP125" s="385"/>
      <c r="AQ125" s="385"/>
      <c r="AR125" s="385"/>
      <c r="AS125" s="385"/>
      <c r="AT125" s="385"/>
      <c r="AU125" s="386" t="s">
        <v>260</v>
      </c>
      <c r="AV125" s="386"/>
      <c r="AW125" s="386"/>
      <c r="AX125" s="388"/>
      <c r="AY125" s="388"/>
      <c r="AZ125" s="388"/>
      <c r="BA125" s="388"/>
    </row>
    <row r="126" spans="1:53" s="18" customFormat="1" ht="31.9" customHeight="1" x14ac:dyDescent="0.35">
      <c r="A126" s="18">
        <v>0.97000000000000064</v>
      </c>
      <c r="B126" s="18">
        <v>2.1299999999999981</v>
      </c>
      <c r="E126" s="18" t="str">
        <f t="shared" si="4"/>
        <v/>
      </c>
      <c r="F126" s="18" t="str">
        <f t="shared" si="5"/>
        <v/>
      </c>
      <c r="G126" s="384" t="s">
        <v>261</v>
      </c>
      <c r="H126" s="384"/>
      <c r="I126" s="384"/>
      <c r="J126" s="384"/>
      <c r="K126" s="385" t="s">
        <v>262</v>
      </c>
      <c r="L126" s="385"/>
      <c r="M126" s="385"/>
      <c r="N126" s="385"/>
      <c r="O126" s="385"/>
      <c r="P126" s="385"/>
      <c r="Q126" s="385"/>
      <c r="R126" s="385"/>
      <c r="S126" s="385"/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I126" s="385"/>
      <c r="AJ126" s="385"/>
      <c r="AK126" s="385"/>
      <c r="AL126" s="385"/>
      <c r="AM126" s="385"/>
      <c r="AN126" s="385"/>
      <c r="AO126" s="385"/>
      <c r="AP126" s="385"/>
      <c r="AQ126" s="385"/>
      <c r="AR126" s="385"/>
      <c r="AS126" s="385"/>
      <c r="AT126" s="385"/>
      <c r="AU126" s="386" t="s">
        <v>263</v>
      </c>
      <c r="AV126" s="386"/>
      <c r="AW126" s="386"/>
      <c r="AX126" s="388"/>
      <c r="AY126" s="388"/>
      <c r="AZ126" s="388"/>
      <c r="BA126" s="388"/>
    </row>
    <row r="127" spans="1:53" s="18" customFormat="1" ht="31.9" customHeight="1" x14ac:dyDescent="0.35">
      <c r="A127" s="18">
        <v>0.98000000000000065</v>
      </c>
      <c r="B127" s="18">
        <v>2.1399999999999979</v>
      </c>
      <c r="E127" s="18" t="str">
        <f t="shared" si="4"/>
        <v/>
      </c>
      <c r="F127" s="18" t="str">
        <f t="shared" si="5"/>
        <v/>
      </c>
      <c r="G127" s="384"/>
      <c r="H127" s="384"/>
      <c r="I127" s="384"/>
      <c r="J127" s="384"/>
      <c r="K127" s="385" t="s">
        <v>264</v>
      </c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I127" s="385"/>
      <c r="AJ127" s="385"/>
      <c r="AK127" s="385"/>
      <c r="AL127" s="385"/>
      <c r="AM127" s="385"/>
      <c r="AN127" s="385"/>
      <c r="AO127" s="385"/>
      <c r="AP127" s="385"/>
      <c r="AQ127" s="385"/>
      <c r="AR127" s="385"/>
      <c r="AS127" s="385"/>
      <c r="AT127" s="385"/>
      <c r="AU127" s="386" t="s">
        <v>265</v>
      </c>
      <c r="AV127" s="386"/>
      <c r="AW127" s="386"/>
      <c r="AX127" s="388"/>
      <c r="AY127" s="388"/>
      <c r="AZ127" s="388"/>
      <c r="BA127" s="388"/>
    </row>
    <row r="128" spans="1:53" s="18" customFormat="1" ht="31.9" customHeight="1" x14ac:dyDescent="0.35">
      <c r="A128" s="18">
        <v>0.99000000000000066</v>
      </c>
      <c r="B128" s="18">
        <v>2.1499999999999977</v>
      </c>
      <c r="E128" s="18" t="str">
        <f t="shared" si="4"/>
        <v/>
      </c>
      <c r="F128" s="18" t="str">
        <f t="shared" si="5"/>
        <v/>
      </c>
      <c r="G128" s="384" t="s">
        <v>266</v>
      </c>
      <c r="H128" s="384"/>
      <c r="I128" s="384"/>
      <c r="J128" s="384"/>
      <c r="K128" s="385" t="s">
        <v>267</v>
      </c>
      <c r="L128" s="385"/>
      <c r="M128" s="385"/>
      <c r="N128" s="385"/>
      <c r="O128" s="385"/>
      <c r="P128" s="385"/>
      <c r="Q128" s="385"/>
      <c r="R128" s="385"/>
      <c r="S128" s="385"/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I128" s="385"/>
      <c r="AJ128" s="385"/>
      <c r="AK128" s="385"/>
      <c r="AL128" s="385"/>
      <c r="AM128" s="385"/>
      <c r="AN128" s="385"/>
      <c r="AO128" s="385"/>
      <c r="AP128" s="385"/>
      <c r="AQ128" s="385"/>
      <c r="AR128" s="385"/>
      <c r="AS128" s="385"/>
      <c r="AT128" s="385"/>
      <c r="AU128" s="386" t="s">
        <v>268</v>
      </c>
      <c r="AV128" s="386"/>
      <c r="AW128" s="386"/>
      <c r="AX128" s="388"/>
      <c r="AY128" s="388"/>
      <c r="AZ128" s="388"/>
      <c r="BA128" s="388"/>
    </row>
    <row r="129" spans="1:53" s="18" customFormat="1" ht="31.9" customHeight="1" x14ac:dyDescent="0.35">
      <c r="A129" s="18">
        <v>1.01</v>
      </c>
      <c r="B129" s="18">
        <v>2.1599999999999975</v>
      </c>
      <c r="E129" s="18" t="str">
        <f t="shared" si="4"/>
        <v/>
      </c>
      <c r="F129" s="18" t="str">
        <f t="shared" si="5"/>
        <v/>
      </c>
      <c r="G129" s="384" t="s">
        <v>269</v>
      </c>
      <c r="H129" s="384"/>
      <c r="I129" s="384"/>
      <c r="J129" s="384"/>
      <c r="K129" s="385" t="s">
        <v>270</v>
      </c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I129" s="385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6" t="s">
        <v>271</v>
      </c>
      <c r="AV129" s="386"/>
      <c r="AW129" s="386"/>
      <c r="AX129" s="388"/>
      <c r="AY129" s="388"/>
      <c r="AZ129" s="388"/>
      <c r="BA129" s="388"/>
    </row>
    <row r="130" spans="1:53" s="18" customFormat="1" ht="31.9" customHeight="1" x14ac:dyDescent="0.35">
      <c r="A130" s="18">
        <v>1.02</v>
      </c>
      <c r="B130" s="18">
        <v>2.1699999999999973</v>
      </c>
      <c r="E130" s="18" t="str">
        <f t="shared" si="4"/>
        <v/>
      </c>
      <c r="F130" s="18" t="str">
        <f t="shared" si="5"/>
        <v/>
      </c>
      <c r="G130" s="384"/>
      <c r="H130" s="384"/>
      <c r="I130" s="384"/>
      <c r="J130" s="384"/>
      <c r="K130" s="385" t="s">
        <v>272</v>
      </c>
      <c r="L130" s="385"/>
      <c r="M130" s="385"/>
      <c r="N130" s="385"/>
      <c r="O130" s="385"/>
      <c r="P130" s="385"/>
      <c r="Q130" s="385"/>
      <c r="R130" s="385"/>
      <c r="S130" s="385"/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I130" s="385"/>
      <c r="AJ130" s="385"/>
      <c r="AK130" s="385"/>
      <c r="AL130" s="385"/>
      <c r="AM130" s="385"/>
      <c r="AN130" s="385"/>
      <c r="AO130" s="385"/>
      <c r="AP130" s="385"/>
      <c r="AQ130" s="385"/>
      <c r="AR130" s="385"/>
      <c r="AS130" s="385"/>
      <c r="AT130" s="385"/>
      <c r="AU130" s="386" t="s">
        <v>151</v>
      </c>
      <c r="AV130" s="386"/>
      <c r="AW130" s="386"/>
      <c r="AX130" s="387" t="str">
        <f t="array" ref="AX130">IF(AND(ISBLANK(AX131:AY133)),"",SUM(AX131:AY133))</f>
        <v/>
      </c>
      <c r="AY130" s="387"/>
      <c r="AZ130" s="387" t="str">
        <f t="array" ref="AZ130">IF(AND(ISBLANK(AZ131:BA133)),"",SUM(AZ131:BA133))</f>
        <v/>
      </c>
      <c r="BA130" s="387"/>
    </row>
    <row r="131" spans="1:53" s="18" customFormat="1" ht="31.9" customHeight="1" x14ac:dyDescent="0.35">
      <c r="A131" s="18">
        <v>1.03</v>
      </c>
      <c r="B131" s="18">
        <v>2.1799999999999971</v>
      </c>
      <c r="E131" s="18" t="str">
        <f t="shared" si="4"/>
        <v/>
      </c>
      <c r="F131" s="18" t="str">
        <f t="shared" si="5"/>
        <v/>
      </c>
      <c r="G131" s="384" t="s">
        <v>273</v>
      </c>
      <c r="H131" s="384"/>
      <c r="I131" s="384"/>
      <c r="J131" s="384"/>
      <c r="K131" s="385" t="s">
        <v>274</v>
      </c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  <c r="AM131" s="385"/>
      <c r="AN131" s="385"/>
      <c r="AO131" s="385"/>
      <c r="AP131" s="385"/>
      <c r="AQ131" s="385"/>
      <c r="AR131" s="385"/>
      <c r="AS131" s="385"/>
      <c r="AT131" s="385"/>
      <c r="AU131" s="386" t="s">
        <v>275</v>
      </c>
      <c r="AV131" s="386"/>
      <c r="AW131" s="386"/>
      <c r="AX131" s="388"/>
      <c r="AY131" s="388"/>
      <c r="AZ131" s="388"/>
      <c r="BA131" s="388"/>
    </row>
    <row r="132" spans="1:53" s="18" customFormat="1" ht="31.9" customHeight="1" x14ac:dyDescent="0.35">
      <c r="A132" s="18">
        <v>1.04</v>
      </c>
      <c r="B132" s="18">
        <v>2.1899999999999968</v>
      </c>
      <c r="E132" s="18" t="str">
        <f t="shared" si="4"/>
        <v/>
      </c>
      <c r="F132" s="18" t="str">
        <f t="shared" si="5"/>
        <v/>
      </c>
      <c r="G132" s="384" t="s">
        <v>276</v>
      </c>
      <c r="H132" s="384"/>
      <c r="I132" s="384"/>
      <c r="J132" s="384"/>
      <c r="K132" s="385" t="s">
        <v>277</v>
      </c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I132" s="385"/>
      <c r="AJ132" s="385"/>
      <c r="AK132" s="385"/>
      <c r="AL132" s="385"/>
      <c r="AM132" s="385"/>
      <c r="AN132" s="385"/>
      <c r="AO132" s="385"/>
      <c r="AP132" s="385"/>
      <c r="AQ132" s="385"/>
      <c r="AR132" s="385"/>
      <c r="AS132" s="385"/>
      <c r="AT132" s="385"/>
      <c r="AU132" s="386" t="s">
        <v>278</v>
      </c>
      <c r="AV132" s="386"/>
      <c r="AW132" s="386"/>
      <c r="AX132" s="388"/>
      <c r="AY132" s="388"/>
      <c r="AZ132" s="388"/>
      <c r="BA132" s="388"/>
    </row>
    <row r="133" spans="1:53" s="18" customFormat="1" ht="31.9" customHeight="1" x14ac:dyDescent="0.35">
      <c r="A133" s="18">
        <v>1.05</v>
      </c>
      <c r="B133" s="18">
        <v>2.1999999999999966</v>
      </c>
      <c r="E133" s="18" t="str">
        <f t="shared" si="4"/>
        <v/>
      </c>
      <c r="F133" s="18" t="str">
        <f t="shared" si="5"/>
        <v/>
      </c>
      <c r="G133" s="384" t="s">
        <v>279</v>
      </c>
      <c r="H133" s="384"/>
      <c r="I133" s="384"/>
      <c r="J133" s="384"/>
      <c r="K133" s="385" t="s">
        <v>280</v>
      </c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I133" s="385"/>
      <c r="AJ133" s="385"/>
      <c r="AK133" s="385"/>
      <c r="AL133" s="385"/>
      <c r="AM133" s="385"/>
      <c r="AN133" s="385"/>
      <c r="AO133" s="385"/>
      <c r="AP133" s="385"/>
      <c r="AQ133" s="385"/>
      <c r="AR133" s="385"/>
      <c r="AS133" s="385"/>
      <c r="AT133" s="385"/>
      <c r="AU133" s="386" t="s">
        <v>281</v>
      </c>
      <c r="AV133" s="386"/>
      <c r="AW133" s="386"/>
      <c r="AX133" s="388"/>
      <c r="AY133" s="388"/>
      <c r="AZ133" s="388"/>
      <c r="BA133" s="388"/>
    </row>
    <row r="134" spans="1:53" s="18" customFormat="1" ht="12.75" customHeight="1" x14ac:dyDescent="0.35">
      <c r="G134" s="60"/>
      <c r="H134" s="60"/>
      <c r="I134" s="60"/>
      <c r="J134" s="60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0"/>
      <c r="AL134" s="60"/>
      <c r="AM134" s="62"/>
      <c r="AN134" s="62"/>
      <c r="AO134" s="62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</row>
    <row r="135" spans="1:53" s="18" customFormat="1" ht="16.899999999999999" hidden="1" customHeight="1" x14ac:dyDescent="0.35">
      <c r="G135" s="48"/>
      <c r="H135" s="26"/>
      <c r="I135" s="27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7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30"/>
      <c r="AL135" s="30"/>
      <c r="AM135" s="30"/>
      <c r="AN135" s="30"/>
      <c r="AO135" s="30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27"/>
    </row>
    <row r="136" spans="1:53" s="18" customFormat="1" ht="16.899999999999999" customHeight="1" x14ac:dyDescent="0.35">
      <c r="G136" s="48"/>
      <c r="H136" s="26"/>
      <c r="I136" s="27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7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30"/>
      <c r="AL136" s="30"/>
      <c r="AM136" s="30"/>
      <c r="AN136" s="30"/>
      <c r="AO136" s="30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27"/>
    </row>
    <row r="137" spans="1:53" s="37" customFormat="1" ht="27.75" customHeight="1" x14ac:dyDescent="0.5">
      <c r="A137" s="34"/>
      <c r="B137" s="34"/>
      <c r="C137" s="34"/>
      <c r="D137" s="34"/>
      <c r="E137" s="34"/>
      <c r="F137" s="34"/>
      <c r="G137" s="35"/>
      <c r="H137" s="63"/>
      <c r="I137" s="50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50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6"/>
      <c r="AL137" s="66"/>
      <c r="AM137" s="67"/>
      <c r="AN137" s="67"/>
      <c r="AO137" s="67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43" t="s">
        <v>282</v>
      </c>
    </row>
    <row r="138" spans="1:53" s="20" customFormat="1" ht="25.5" x14ac:dyDescent="0.35">
      <c r="G138" s="390">
        <v>1</v>
      </c>
      <c r="H138" s="390"/>
      <c r="I138" s="390"/>
      <c r="J138" s="390"/>
      <c r="K138" s="390">
        <v>2</v>
      </c>
      <c r="L138" s="390"/>
      <c r="M138" s="390"/>
      <c r="N138" s="390"/>
      <c r="O138" s="390"/>
      <c r="P138" s="390"/>
      <c r="Q138" s="390"/>
      <c r="R138" s="390"/>
      <c r="S138" s="390"/>
      <c r="T138" s="390"/>
      <c r="U138" s="390"/>
      <c r="V138" s="390"/>
      <c r="W138" s="390"/>
      <c r="X138" s="390"/>
      <c r="Y138" s="390"/>
      <c r="Z138" s="390"/>
      <c r="AA138" s="390"/>
      <c r="AB138" s="390"/>
      <c r="AC138" s="390"/>
      <c r="AD138" s="390"/>
      <c r="AE138" s="390"/>
      <c r="AF138" s="390"/>
      <c r="AG138" s="390"/>
      <c r="AH138" s="390"/>
      <c r="AI138" s="390"/>
      <c r="AJ138" s="390"/>
      <c r="AK138" s="390"/>
      <c r="AL138" s="390"/>
      <c r="AM138" s="390"/>
      <c r="AN138" s="390"/>
      <c r="AO138" s="390"/>
      <c r="AP138" s="390"/>
      <c r="AQ138" s="390"/>
      <c r="AR138" s="390"/>
      <c r="AS138" s="390"/>
      <c r="AT138" s="390"/>
      <c r="AU138" s="390">
        <v>3</v>
      </c>
      <c r="AV138" s="390"/>
      <c r="AW138" s="390"/>
      <c r="AX138" s="390">
        <v>4</v>
      </c>
      <c r="AY138" s="390"/>
      <c r="AZ138" s="390">
        <v>5</v>
      </c>
      <c r="BA138" s="390"/>
    </row>
    <row r="139" spans="1:53" s="18" customFormat="1" ht="31.9" customHeight="1" x14ac:dyDescent="0.35">
      <c r="A139" s="18">
        <v>1.06</v>
      </c>
      <c r="B139" s="18">
        <v>2.2099999999999964</v>
      </c>
      <c r="E139" s="18">
        <f t="shared" ref="E139:E149" si="6">IF(LEN(AX139)=0,"",1+ABS((AX139*A139)/LEN(AX139))+A139)</f>
        <v>116752.05</v>
      </c>
      <c r="F139" s="18">
        <f t="shared" ref="F139:F149" si="7">IF(LEN(AZ139)=0,"",1+ABS((AZ139*B139)/LEN(AZ139))+B139)</f>
        <v>131498.57833333311</v>
      </c>
      <c r="G139" s="384"/>
      <c r="H139" s="384"/>
      <c r="I139" s="384"/>
      <c r="J139" s="384"/>
      <c r="K139" s="385" t="s">
        <v>283</v>
      </c>
      <c r="L139" s="385"/>
      <c r="M139" s="385"/>
      <c r="N139" s="385"/>
      <c r="O139" s="385"/>
      <c r="P139" s="385"/>
      <c r="Q139" s="385"/>
      <c r="R139" s="385"/>
      <c r="S139" s="385"/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I139" s="385"/>
      <c r="AJ139" s="385"/>
      <c r="AK139" s="385"/>
      <c r="AL139" s="385"/>
      <c r="AM139" s="385"/>
      <c r="AN139" s="385"/>
      <c r="AO139" s="385"/>
      <c r="AP139" s="385"/>
      <c r="AQ139" s="385"/>
      <c r="AR139" s="385"/>
      <c r="AS139" s="385"/>
      <c r="AT139" s="385"/>
      <c r="AU139" s="386" t="s">
        <v>284</v>
      </c>
      <c r="AV139" s="386"/>
      <c r="AW139" s="386"/>
      <c r="AX139" s="387">
        <f t="array" ref="AX139">IF(AND(ISBLANK(AX140:AY144)),"",SUM(AX140:AY144))</f>
        <v>660849</v>
      </c>
      <c r="AY139" s="387"/>
      <c r="AZ139" s="387">
        <f t="array" ref="AZ139">IF(AND(ISBLANK(AZ140:BA144)),"",SUM(AZ140:BA144))</f>
        <v>357001</v>
      </c>
      <c r="BA139" s="387"/>
    </row>
    <row r="140" spans="1:53" s="18" customFormat="1" ht="31.9" customHeight="1" x14ac:dyDescent="0.35">
      <c r="A140" s="18">
        <v>1.07</v>
      </c>
      <c r="B140" s="18">
        <v>2.2199999999999962</v>
      </c>
      <c r="E140" s="18" t="str">
        <f t="shared" si="6"/>
        <v/>
      </c>
      <c r="F140" s="18" t="str">
        <f t="shared" si="7"/>
        <v/>
      </c>
      <c r="G140" s="384" t="s">
        <v>285</v>
      </c>
      <c r="H140" s="384"/>
      <c r="I140" s="384"/>
      <c r="J140" s="384"/>
      <c r="K140" s="385" t="s">
        <v>286</v>
      </c>
      <c r="L140" s="385"/>
      <c r="M140" s="385"/>
      <c r="N140" s="385"/>
      <c r="O140" s="385"/>
      <c r="P140" s="385"/>
      <c r="Q140" s="385"/>
      <c r="R140" s="385"/>
      <c r="S140" s="385"/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I140" s="385"/>
      <c r="AJ140" s="385"/>
      <c r="AK140" s="385"/>
      <c r="AL140" s="385"/>
      <c r="AM140" s="385"/>
      <c r="AN140" s="385"/>
      <c r="AO140" s="385"/>
      <c r="AP140" s="385"/>
      <c r="AQ140" s="385"/>
      <c r="AR140" s="385"/>
      <c r="AS140" s="385"/>
      <c r="AT140" s="385"/>
      <c r="AU140" s="386" t="s">
        <v>287</v>
      </c>
      <c r="AV140" s="386"/>
      <c r="AW140" s="386"/>
      <c r="AX140" s="388"/>
      <c r="AY140" s="388"/>
      <c r="AZ140" s="388"/>
      <c r="BA140" s="388"/>
    </row>
    <row r="141" spans="1:53" s="18" customFormat="1" ht="31.9" customHeight="1" x14ac:dyDescent="0.35">
      <c r="A141" s="18">
        <v>1.08</v>
      </c>
      <c r="B141" s="18">
        <v>2.229999999999996</v>
      </c>
      <c r="E141" s="18">
        <f t="shared" si="6"/>
        <v>38827.54</v>
      </c>
      <c r="F141" s="18">
        <f t="shared" si="7"/>
        <v>5962.6819999999889</v>
      </c>
      <c r="G141" s="384" t="s">
        <v>288</v>
      </c>
      <c r="H141" s="384"/>
      <c r="I141" s="384"/>
      <c r="J141" s="384"/>
      <c r="K141" s="385" t="s">
        <v>289</v>
      </c>
      <c r="L141" s="385"/>
      <c r="M141" s="385"/>
      <c r="N141" s="385"/>
      <c r="O141" s="385"/>
      <c r="P141" s="385"/>
      <c r="Q141" s="385"/>
      <c r="R141" s="385"/>
      <c r="S141" s="385"/>
      <c r="T141" s="385"/>
      <c r="U141" s="385"/>
      <c r="V141" s="385"/>
      <c r="W141" s="385"/>
      <c r="X141" s="385"/>
      <c r="Y141" s="385"/>
      <c r="Z141" s="385"/>
      <c r="AA141" s="385"/>
      <c r="AB141" s="385"/>
      <c r="AC141" s="385"/>
      <c r="AD141" s="385"/>
      <c r="AE141" s="385"/>
      <c r="AF141" s="385"/>
      <c r="AG141" s="385"/>
      <c r="AH141" s="385"/>
      <c r="AI141" s="385"/>
      <c r="AJ141" s="385"/>
      <c r="AK141" s="385"/>
      <c r="AL141" s="385"/>
      <c r="AM141" s="385"/>
      <c r="AN141" s="385"/>
      <c r="AO141" s="385"/>
      <c r="AP141" s="385"/>
      <c r="AQ141" s="385"/>
      <c r="AR141" s="385"/>
      <c r="AS141" s="385"/>
      <c r="AT141" s="385"/>
      <c r="AU141" s="386" t="s">
        <v>290</v>
      </c>
      <c r="AV141" s="386"/>
      <c r="AW141" s="386"/>
      <c r="AX141" s="388">
        <f>[3]BS!$AX$141</f>
        <v>215697</v>
      </c>
      <c r="AY141" s="388"/>
      <c r="AZ141" s="388">
        <f>[3]BS!$AZ$141</f>
        <v>13362</v>
      </c>
      <c r="BA141" s="388"/>
    </row>
    <row r="142" spans="1:53" s="18" customFormat="1" ht="69.75" customHeight="1" x14ac:dyDescent="0.35">
      <c r="A142" s="18">
        <v>1.0900000000000001</v>
      </c>
      <c r="B142" s="18">
        <v>2.2399999999999958</v>
      </c>
      <c r="E142" s="18">
        <f t="shared" si="6"/>
        <v>57836.4</v>
      </c>
      <c r="F142" s="18">
        <f t="shared" si="7"/>
        <v>79581.47999999985</v>
      </c>
      <c r="G142" s="389" t="s">
        <v>291</v>
      </c>
      <c r="H142" s="389"/>
      <c r="I142" s="389"/>
      <c r="J142" s="389"/>
      <c r="K142" s="385" t="s">
        <v>292</v>
      </c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5"/>
      <c r="AG142" s="385"/>
      <c r="AH142" s="385"/>
      <c r="AI142" s="385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6" t="s">
        <v>293</v>
      </c>
      <c r="AV142" s="386"/>
      <c r="AW142" s="386"/>
      <c r="AX142" s="388">
        <f>[3]BS!$AX$142</f>
        <v>318354</v>
      </c>
      <c r="AY142" s="388"/>
      <c r="AZ142" s="388">
        <f>[3]BS!$AZ$142</f>
        <v>213156</v>
      </c>
      <c r="BA142" s="388"/>
    </row>
    <row r="143" spans="1:53" s="18" customFormat="1" ht="31.9" customHeight="1" x14ac:dyDescent="0.35">
      <c r="A143" s="18">
        <v>1.1000000000000001</v>
      </c>
      <c r="B143" s="18">
        <v>2.2499999999999956</v>
      </c>
      <c r="E143" s="18">
        <f t="shared" si="6"/>
        <v>23248.400000000001</v>
      </c>
      <c r="F143" s="18">
        <f t="shared" si="7"/>
        <v>48934.374999999905</v>
      </c>
      <c r="G143" s="384" t="s">
        <v>294</v>
      </c>
      <c r="H143" s="384"/>
      <c r="I143" s="384"/>
      <c r="J143" s="384"/>
      <c r="K143" s="385" t="s">
        <v>295</v>
      </c>
      <c r="L143" s="385"/>
      <c r="M143" s="385"/>
      <c r="N143" s="385"/>
      <c r="O143" s="385"/>
      <c r="P143" s="385"/>
      <c r="Q143" s="385"/>
      <c r="R143" s="385"/>
      <c r="S143" s="385"/>
      <c r="T143" s="385"/>
      <c r="U143" s="385"/>
      <c r="V143" s="385"/>
      <c r="W143" s="385"/>
      <c r="X143" s="385"/>
      <c r="Y143" s="385"/>
      <c r="Z143" s="385"/>
      <c r="AA143" s="385"/>
      <c r="AB143" s="385"/>
      <c r="AC143" s="385"/>
      <c r="AD143" s="385"/>
      <c r="AE143" s="385"/>
      <c r="AF143" s="385"/>
      <c r="AG143" s="385"/>
      <c r="AH143" s="385"/>
      <c r="AI143" s="385"/>
      <c r="AJ143" s="385"/>
      <c r="AK143" s="385"/>
      <c r="AL143" s="385"/>
      <c r="AM143" s="385"/>
      <c r="AN143" s="385"/>
      <c r="AO143" s="385"/>
      <c r="AP143" s="385"/>
      <c r="AQ143" s="385"/>
      <c r="AR143" s="385"/>
      <c r="AS143" s="385"/>
      <c r="AT143" s="385"/>
      <c r="AU143" s="386" t="s">
        <v>296</v>
      </c>
      <c r="AV143" s="386"/>
      <c r="AW143" s="386"/>
      <c r="AX143" s="388">
        <f>[3]BS!$AX$143</f>
        <v>126798</v>
      </c>
      <c r="AY143" s="388"/>
      <c r="AZ143" s="388">
        <f>[3]BS!$AZ$143</f>
        <v>130483</v>
      </c>
      <c r="BA143" s="388"/>
    </row>
    <row r="144" spans="1:53" s="18" customFormat="1" ht="31.9" customHeight="1" x14ac:dyDescent="0.35">
      <c r="A144" s="18">
        <v>1.1100000000000001</v>
      </c>
      <c r="B144" s="18">
        <v>2.2599999999999953</v>
      </c>
      <c r="E144" s="18" t="str">
        <f t="shared" si="6"/>
        <v/>
      </c>
      <c r="F144" s="18" t="str">
        <f t="shared" si="7"/>
        <v/>
      </c>
      <c r="G144" s="384" t="s">
        <v>297</v>
      </c>
      <c r="H144" s="384"/>
      <c r="I144" s="384"/>
      <c r="J144" s="384"/>
      <c r="K144" s="385" t="s">
        <v>298</v>
      </c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  <c r="AC144" s="385"/>
      <c r="AD144" s="385"/>
      <c r="AE144" s="385"/>
      <c r="AF144" s="385"/>
      <c r="AG144" s="385"/>
      <c r="AH144" s="385"/>
      <c r="AI144" s="385"/>
      <c r="AJ144" s="385"/>
      <c r="AK144" s="385"/>
      <c r="AL144" s="385"/>
      <c r="AM144" s="385"/>
      <c r="AN144" s="385"/>
      <c r="AO144" s="385"/>
      <c r="AP144" s="385"/>
      <c r="AQ144" s="385"/>
      <c r="AR144" s="385"/>
      <c r="AS144" s="385"/>
      <c r="AT144" s="385"/>
      <c r="AU144" s="386" t="s">
        <v>299</v>
      </c>
      <c r="AV144" s="386"/>
      <c r="AW144" s="386"/>
      <c r="AX144" s="388"/>
      <c r="AY144" s="388"/>
      <c r="AZ144" s="388"/>
      <c r="BA144" s="388"/>
    </row>
    <row r="145" spans="1:55" s="18" customFormat="1" ht="31.9" customHeight="1" x14ac:dyDescent="0.35">
      <c r="A145" s="18">
        <v>1.1200000000000001</v>
      </c>
      <c r="B145" s="18">
        <v>2.2699999999999951</v>
      </c>
      <c r="E145" s="18" t="str">
        <f t="shared" si="6"/>
        <v/>
      </c>
      <c r="F145" s="18">
        <f t="shared" si="7"/>
        <v>47693.699999999895</v>
      </c>
      <c r="G145" s="384"/>
      <c r="H145" s="384"/>
      <c r="I145" s="384"/>
      <c r="J145" s="384"/>
      <c r="K145" s="385" t="s">
        <v>300</v>
      </c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  <c r="Y145" s="385"/>
      <c r="Z145" s="385"/>
      <c r="AA145" s="385"/>
      <c r="AB145" s="385"/>
      <c r="AC145" s="385"/>
      <c r="AD145" s="385"/>
      <c r="AE145" s="385"/>
      <c r="AF145" s="385"/>
      <c r="AG145" s="385"/>
      <c r="AH145" s="385"/>
      <c r="AI145" s="385"/>
      <c r="AJ145" s="385"/>
      <c r="AK145" s="385"/>
      <c r="AL145" s="385"/>
      <c r="AM145" s="385"/>
      <c r="AN145" s="385"/>
      <c r="AO145" s="385"/>
      <c r="AP145" s="385"/>
      <c r="AQ145" s="385"/>
      <c r="AR145" s="385"/>
      <c r="AS145" s="385"/>
      <c r="AT145" s="385"/>
      <c r="AU145" s="386" t="s">
        <v>301</v>
      </c>
      <c r="AV145" s="386"/>
      <c r="AW145" s="386"/>
      <c r="AX145" s="387" t="str">
        <f t="array" ref="AX145">IF(AND(ISBLANK(AX146:AY147)),"",SUM(AX146:AY147))</f>
        <v/>
      </c>
      <c r="AY145" s="387"/>
      <c r="AZ145" s="387">
        <f t="array" ref="AZ145">IF(AND(ISBLANK(AZ146:BA147)),"",SUM(AZ146:BA147))</f>
        <v>126054</v>
      </c>
      <c r="BA145" s="387"/>
    </row>
    <row r="146" spans="1:55" s="18" customFormat="1" ht="31.9" customHeight="1" x14ac:dyDescent="0.35">
      <c r="A146" s="18">
        <v>1.1300000000000001</v>
      </c>
      <c r="B146" s="18">
        <v>2.2799999999999949</v>
      </c>
      <c r="E146" s="18" t="str">
        <f t="shared" si="6"/>
        <v/>
      </c>
      <c r="F146" s="18" t="str">
        <f t="shared" si="7"/>
        <v/>
      </c>
      <c r="G146" s="384" t="s">
        <v>302</v>
      </c>
      <c r="H146" s="384"/>
      <c r="I146" s="384"/>
      <c r="J146" s="384"/>
      <c r="K146" s="385" t="s">
        <v>303</v>
      </c>
      <c r="L146" s="385"/>
      <c r="M146" s="385"/>
      <c r="N146" s="385"/>
      <c r="O146" s="385"/>
      <c r="P146" s="385"/>
      <c r="Q146" s="385"/>
      <c r="R146" s="385"/>
      <c r="S146" s="385"/>
      <c r="T146" s="385"/>
      <c r="U146" s="385"/>
      <c r="V146" s="385"/>
      <c r="W146" s="385"/>
      <c r="X146" s="385"/>
      <c r="Y146" s="385"/>
      <c r="Z146" s="385"/>
      <c r="AA146" s="385"/>
      <c r="AB146" s="385"/>
      <c r="AC146" s="385"/>
      <c r="AD146" s="385"/>
      <c r="AE146" s="385"/>
      <c r="AF146" s="385"/>
      <c r="AG146" s="385"/>
      <c r="AH146" s="385"/>
      <c r="AI146" s="385"/>
      <c r="AJ146" s="385"/>
      <c r="AK146" s="385"/>
      <c r="AL146" s="385"/>
      <c r="AM146" s="385"/>
      <c r="AN146" s="385"/>
      <c r="AO146" s="385"/>
      <c r="AP146" s="385"/>
      <c r="AQ146" s="385"/>
      <c r="AR146" s="385"/>
      <c r="AS146" s="385"/>
      <c r="AT146" s="385"/>
      <c r="AU146" s="386" t="s">
        <v>304</v>
      </c>
      <c r="AV146" s="386"/>
      <c r="AW146" s="386"/>
      <c r="AX146" s="388"/>
      <c r="AY146" s="388"/>
      <c r="AZ146" s="388"/>
      <c r="BA146" s="388"/>
    </row>
    <row r="147" spans="1:55" s="18" customFormat="1" ht="30" x14ac:dyDescent="0.35">
      <c r="A147" s="18">
        <v>1.1400000000000001</v>
      </c>
      <c r="B147" s="18">
        <v>2.2899999999999947</v>
      </c>
      <c r="E147" s="18" t="str">
        <f t="shared" si="6"/>
        <v/>
      </c>
      <c r="F147" s="18">
        <f t="shared" si="7"/>
        <v>48113.899999999892</v>
      </c>
      <c r="G147" s="389" t="s">
        <v>305</v>
      </c>
      <c r="H147" s="389"/>
      <c r="I147" s="389"/>
      <c r="J147" s="389"/>
      <c r="K147" s="385" t="s">
        <v>306</v>
      </c>
      <c r="L147" s="385"/>
      <c r="M147" s="385"/>
      <c r="N147" s="385"/>
      <c r="O147" s="385"/>
      <c r="P147" s="385"/>
      <c r="Q147" s="385"/>
      <c r="R147" s="385"/>
      <c r="S147" s="385"/>
      <c r="T147" s="385"/>
      <c r="U147" s="385"/>
      <c r="V147" s="385"/>
      <c r="W147" s="385"/>
      <c r="X147" s="385"/>
      <c r="Y147" s="385"/>
      <c r="Z147" s="385"/>
      <c r="AA147" s="385"/>
      <c r="AB147" s="385"/>
      <c r="AC147" s="385"/>
      <c r="AD147" s="385"/>
      <c r="AE147" s="385"/>
      <c r="AF147" s="385"/>
      <c r="AG147" s="385"/>
      <c r="AH147" s="385"/>
      <c r="AI147" s="385"/>
      <c r="AJ147" s="385"/>
      <c r="AK147" s="385"/>
      <c r="AL147" s="385"/>
      <c r="AM147" s="385"/>
      <c r="AN147" s="385"/>
      <c r="AO147" s="385"/>
      <c r="AP147" s="385"/>
      <c r="AQ147" s="385"/>
      <c r="AR147" s="385"/>
      <c r="AS147" s="385"/>
      <c r="AT147" s="385"/>
      <c r="AU147" s="386" t="s">
        <v>307</v>
      </c>
      <c r="AV147" s="386"/>
      <c r="AW147" s="386"/>
      <c r="AX147" s="388"/>
      <c r="AY147" s="388"/>
      <c r="AZ147" s="388">
        <f>[3]BS!$AZ$147</f>
        <v>126054</v>
      </c>
      <c r="BA147" s="388"/>
    </row>
    <row r="148" spans="1:55" s="18" customFormat="1" ht="31.9" customHeight="1" x14ac:dyDescent="0.35">
      <c r="A148" s="18">
        <v>1.1500000000000001</v>
      </c>
      <c r="B148" s="18">
        <v>2.2999999999999945</v>
      </c>
      <c r="E148" s="18">
        <f t="shared" si="6"/>
        <v>5577671.9187500011</v>
      </c>
      <c r="F148" s="18">
        <f t="shared" si="7"/>
        <v>10843790.012499975</v>
      </c>
      <c r="G148" s="384"/>
      <c r="H148" s="384"/>
      <c r="I148" s="384"/>
      <c r="J148" s="384"/>
      <c r="K148" s="385" t="s">
        <v>308</v>
      </c>
      <c r="L148" s="385"/>
      <c r="M148" s="385"/>
      <c r="N148" s="385"/>
      <c r="O148" s="385"/>
      <c r="P148" s="385"/>
      <c r="Q148" s="385"/>
      <c r="R148" s="385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5"/>
      <c r="AG148" s="385"/>
      <c r="AH148" s="385"/>
      <c r="AI148" s="385"/>
      <c r="AJ148" s="385"/>
      <c r="AK148" s="385"/>
      <c r="AL148" s="385"/>
      <c r="AM148" s="385"/>
      <c r="AN148" s="385"/>
      <c r="AO148" s="385"/>
      <c r="AP148" s="385"/>
      <c r="AQ148" s="385"/>
      <c r="AR148" s="385"/>
      <c r="AS148" s="385"/>
      <c r="AT148" s="385"/>
      <c r="AU148" s="386" t="s">
        <v>309</v>
      </c>
      <c r="AV148" s="386"/>
      <c r="AW148" s="386"/>
      <c r="AX148" s="387">
        <f>IFERROR(IF(AND(AX95,AX115,AX116,AX123,AX124,AX127,AX129,AX130,AX139,AX145)="","",SUM(AX95,AX115,AX116,AX123,AX124,AX127,AX129,AX130,AX139,AX145)),"")</f>
        <v>38801181</v>
      </c>
      <c r="AY148" s="387"/>
      <c r="AZ148" s="387">
        <f>IFERROR(IF(AND(AZ95,AZ115,AZ116,AZ123,AZ124,AZ127,AZ129,AZ130,AZ139,AZ145)="","",SUM(AZ95,AZ115,AZ116,AZ123,AZ124,AZ127,AZ129,AZ130,AZ139,AZ145)),"")</f>
        <v>37717519</v>
      </c>
      <c r="BA148" s="387"/>
    </row>
    <row r="149" spans="1:55" s="18" customFormat="1" ht="31.9" customHeight="1" x14ac:dyDescent="0.35">
      <c r="A149" s="18">
        <v>1.1600000000000001</v>
      </c>
      <c r="B149" s="18">
        <v>2.3099999999999943</v>
      </c>
      <c r="E149" s="18">
        <f t="shared" si="6"/>
        <v>408081.54285714286</v>
      </c>
      <c r="F149" s="18">
        <f t="shared" si="7"/>
        <v>781951.17999999819</v>
      </c>
      <c r="G149" s="384" t="s">
        <v>310</v>
      </c>
      <c r="H149" s="384"/>
      <c r="I149" s="384"/>
      <c r="J149" s="384"/>
      <c r="K149" s="385" t="s">
        <v>311</v>
      </c>
      <c r="L149" s="385"/>
      <c r="M149" s="385"/>
      <c r="N149" s="385"/>
      <c r="O149" s="385"/>
      <c r="P149" s="385"/>
      <c r="Q149" s="385"/>
      <c r="R149" s="385"/>
      <c r="S149" s="385"/>
      <c r="T149" s="385"/>
      <c r="U149" s="385"/>
      <c r="V149" s="385"/>
      <c r="W149" s="385"/>
      <c r="X149" s="385"/>
      <c r="Y149" s="385"/>
      <c r="Z149" s="385"/>
      <c r="AA149" s="385"/>
      <c r="AB149" s="385"/>
      <c r="AC149" s="385"/>
      <c r="AD149" s="385"/>
      <c r="AE149" s="385"/>
      <c r="AF149" s="385"/>
      <c r="AG149" s="385"/>
      <c r="AH149" s="385"/>
      <c r="AI149" s="385"/>
      <c r="AJ149" s="385"/>
      <c r="AK149" s="385"/>
      <c r="AL149" s="385"/>
      <c r="AM149" s="385"/>
      <c r="AN149" s="385"/>
      <c r="AO149" s="385"/>
      <c r="AP149" s="385"/>
      <c r="AQ149" s="385"/>
      <c r="AR149" s="385"/>
      <c r="AS149" s="385"/>
      <c r="AT149" s="385"/>
      <c r="AU149" s="386" t="s">
        <v>312</v>
      </c>
      <c r="AV149" s="386"/>
      <c r="AW149" s="386"/>
      <c r="AX149" s="388">
        <f>[3]BS!$AX$149</f>
        <v>2462548</v>
      </c>
      <c r="AY149" s="388"/>
      <c r="AZ149" s="388">
        <f>[3]BS!$AZ$149</f>
        <v>2369539</v>
      </c>
      <c r="BA149" s="388"/>
    </row>
    <row r="150" spans="1:55" s="18" customFormat="1" ht="16.149999999999999" customHeight="1" x14ac:dyDescent="0.35">
      <c r="G150" s="60"/>
      <c r="H150" s="60"/>
      <c r="I150" s="60"/>
      <c r="J150" s="60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0"/>
      <c r="AL150" s="60"/>
      <c r="AM150" s="62"/>
      <c r="AN150" s="62"/>
      <c r="AO150" s="62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</row>
    <row r="151" spans="1:55" s="14" customFormat="1" x14ac:dyDescent="0.3">
      <c r="A151"/>
      <c r="B151"/>
      <c r="C151"/>
      <c r="D151"/>
      <c r="E151" s="69">
        <f>IF(ISERROR(ABS(LOG(ABS(SUM(E18:E149)),EXP(3)))),"",ABS(LOG(ABS(SUM(E18:E149)),EXP(3))))</f>
        <v>5.6219934639341629</v>
      </c>
      <c r="F151" s="69">
        <f>IF(ISERROR(ABS(LOG(ABS(SUM(F18:F149)),EXP(3)))),"",ABS(LOG(ABS(SUM(F18:F149)),EXP(3))))</f>
        <v>5.9834215174858585</v>
      </c>
      <c r="G151" s="70"/>
      <c r="H151" s="70"/>
      <c r="I151" s="70"/>
      <c r="J151" s="70"/>
      <c r="K151" s="71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</row>
    <row r="152" spans="1:55" s="14" customFormat="1" x14ac:dyDescent="0.3">
      <c r="A152"/>
      <c r="B152"/>
      <c r="C152"/>
      <c r="D152"/>
      <c r="E152" s="72" t="str">
        <f>IF(ISERROR(IF(ISERROR(MID(E151,FIND(".",E151,1)+8,13)),MID(E151,FIND(",",E151,1)+8,13),MID(E151,FIND(".",E151,1)+8,13))),"",IF(ISERROR(MID(E151,FIND(".",E151,1)+8,13)),MID(E151,FIND(",",E151,1)+8,13),MID(E151,FIND(".",E151,1)+8,13)))</f>
        <v>6393416</v>
      </c>
      <c r="F152" s="69" t="str">
        <f>IF(ISERROR(IF(ISERROR(MID(F151,FIND(".",F151,1)+8,13)),MID(F151,FIND(",",F151,1)+8,13),MID(F151,FIND(".",F151,1)+8,13))),"",IF(ISERROR(MID(F151,FIND(".",F151,1)+8,13)),MID(F151,FIND(",",F151,1)+8,13),MID(F151,FIND(".",F151,1)+8,13)))</f>
        <v>1748586</v>
      </c>
      <c r="G152" s="70"/>
      <c r="H152" s="70"/>
      <c r="I152" s="70"/>
      <c r="J152" s="70"/>
      <c r="K152" s="71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</row>
    <row r="153" spans="1:55" s="73" customFormat="1" ht="30" x14ac:dyDescent="0.4">
      <c r="G153" s="74" t="str">
        <f>IF(OR([1]OsnPodaci!A10="",TEXT([1]OsnPodaci!D58,"dd.mm.yyyy.")=""),"",[1]OsnPodaci!A10 &amp; ", " &amp;TEXT([1]OsnPodaci!D58,"dd.mm.yyyy."))</f>
        <v/>
      </c>
      <c r="H153" s="74"/>
      <c r="I153" s="74"/>
      <c r="J153" s="74"/>
      <c r="K153" s="74"/>
      <c r="L153" s="74"/>
      <c r="M153" s="75"/>
      <c r="N153" s="2"/>
      <c r="O153" s="2"/>
      <c r="P153" s="2"/>
      <c r="Q153" s="2"/>
      <c r="R153" s="2"/>
      <c r="S153" s="2"/>
      <c r="T153" s="2"/>
      <c r="U153" s="2"/>
      <c r="V153" s="2"/>
      <c r="W153" s="76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75"/>
      <c r="AI153" s="75"/>
      <c r="AJ153" s="75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75"/>
      <c r="BA153" s="4" t="str">
        <f>IF(OR([1]OsnPodaci!A34="",[1]OsnPodaci!B34=""),"",[1]OsnPodaci!A34&amp;" "&amp;[1]OsnPodaci!B34)</f>
        <v/>
      </c>
    </row>
    <row r="154" spans="1:55" s="73" customFormat="1" ht="30" x14ac:dyDescent="0.4">
      <c r="G154" s="377" t="s">
        <v>313</v>
      </c>
      <c r="H154" s="377"/>
      <c r="I154" s="377"/>
      <c r="J154" s="377"/>
      <c r="K154" s="377"/>
      <c r="L154" s="77"/>
      <c r="M154" s="78"/>
      <c r="N154" s="2"/>
      <c r="O154" s="2"/>
      <c r="P154" s="2"/>
      <c r="Q154" s="2"/>
      <c r="R154" s="2"/>
      <c r="S154" s="2"/>
      <c r="T154" s="2"/>
      <c r="U154" s="2"/>
      <c r="V154" s="2"/>
      <c r="W154" s="76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79"/>
      <c r="AI154" s="78"/>
      <c r="AJ154" s="78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74" t="s">
        <v>315</v>
      </c>
      <c r="AZ154" s="378" t="s">
        <v>314</v>
      </c>
      <c r="BA154" s="378"/>
    </row>
    <row r="155" spans="1:55" s="18" customFormat="1" ht="30" x14ac:dyDescent="0.4">
      <c r="G155" s="376" t="str">
        <f>OP!C45</f>
        <v>Bihać, 31.07.2026g.</v>
      </c>
      <c r="H155" s="376"/>
      <c r="I155" s="376"/>
      <c r="J155" s="376"/>
      <c r="K155" s="376"/>
      <c r="L155" s="376"/>
      <c r="M155" s="376"/>
      <c r="N155" s="376"/>
      <c r="O155" s="376"/>
      <c r="P155" s="376"/>
      <c r="Q155" s="376"/>
      <c r="R155" s="376"/>
      <c r="S155" s="376"/>
      <c r="T155" s="376"/>
      <c r="U155" s="376"/>
      <c r="V155" s="376"/>
      <c r="W155" s="376"/>
      <c r="X155" s="376"/>
      <c r="Y155" s="376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383" t="str">
        <f>OP!AJ45</f>
        <v>Mensur Čavkić</v>
      </c>
      <c r="BA155" s="383"/>
      <c r="BC155" s="2"/>
    </row>
    <row r="156" spans="1:55" s="73" customFormat="1" ht="30" x14ac:dyDescent="0.4">
      <c r="G156" s="379"/>
      <c r="H156" s="379"/>
      <c r="I156" s="379"/>
      <c r="J156" s="379"/>
      <c r="K156" s="379"/>
      <c r="L156" s="8"/>
      <c r="M156" s="75"/>
      <c r="N156" s="2"/>
      <c r="O156" s="2"/>
      <c r="P156" s="2"/>
      <c r="Q156" s="2"/>
      <c r="R156" s="2"/>
      <c r="S156" s="74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75"/>
      <c r="AI156" s="75"/>
      <c r="AJ156" s="75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BA156" s="2"/>
    </row>
    <row r="157" spans="1:55" s="73" customFormat="1" ht="30" x14ac:dyDescent="0.4">
      <c r="G157" s="81"/>
      <c r="H157" s="82"/>
      <c r="I157" s="82"/>
      <c r="J157" s="82"/>
      <c r="K157" s="82"/>
      <c r="L157" s="8"/>
      <c r="M157" s="8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79"/>
      <c r="AI157" s="78"/>
      <c r="AJ157" s="84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74"/>
      <c r="AY157" s="2"/>
      <c r="AZ157" s="2"/>
      <c r="BA157" s="2"/>
    </row>
    <row r="158" spans="1:55" s="18" customFormat="1" ht="25.5" customHeight="1" x14ac:dyDescent="0.4">
      <c r="G158" s="2"/>
      <c r="H158" s="2"/>
      <c r="I158" s="2"/>
      <c r="J158" s="2"/>
      <c r="K158" s="8"/>
      <c r="L158" s="8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5" s="73" customFormat="1" ht="28.5" customHeight="1" x14ac:dyDescent="0.4">
      <c r="G159" s="2"/>
      <c r="H159" s="2"/>
      <c r="I159" s="2"/>
      <c r="J159" s="2"/>
      <c r="K159" s="2"/>
      <c r="L159" s="80"/>
      <c r="M159" s="75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75"/>
      <c r="AI159" s="75"/>
      <c r="AJ159" s="75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5" s="18" customFormat="1" ht="36" customHeight="1" x14ac:dyDescent="0.5">
      <c r="L160" s="85"/>
      <c r="M160" s="86"/>
      <c r="R160" s="5"/>
      <c r="S160" s="5"/>
      <c r="T160" s="5"/>
      <c r="U160" s="5"/>
      <c r="V160" s="5"/>
      <c r="W160" s="5"/>
      <c r="AH160" s="87"/>
      <c r="AI160" s="87"/>
      <c r="AJ160" s="88"/>
      <c r="AK160" s="5"/>
    </row>
    <row r="161" spans="1:53" s="18" customFormat="1" ht="25.5" x14ac:dyDescent="0.35">
      <c r="K161" s="89"/>
      <c r="AQ161" s="14"/>
    </row>
    <row r="162" spans="1:53" s="18" customFormat="1" ht="25.5" x14ac:dyDescent="0.35">
      <c r="K162" s="89"/>
      <c r="AQ162" s="14"/>
    </row>
    <row r="163" spans="1:53" s="18" customFormat="1" ht="20.25" customHeight="1" x14ac:dyDescent="0.35">
      <c r="K163" s="89"/>
      <c r="AQ163" s="14"/>
    </row>
    <row r="164" spans="1:53" s="18" customFormat="1" ht="25.5" x14ac:dyDescent="0.35">
      <c r="K164" s="89"/>
      <c r="AQ164" s="14"/>
    </row>
    <row r="165" spans="1:53" s="18" customFormat="1" ht="25.5" x14ac:dyDescent="0.35">
      <c r="K165" s="89"/>
      <c r="AQ165" s="14"/>
    </row>
    <row r="166" spans="1:53" s="18" customFormat="1" ht="25.5" x14ac:dyDescent="0.35">
      <c r="K166" s="89"/>
      <c r="AQ166" s="14"/>
    </row>
    <row r="167" spans="1:53" s="18" customFormat="1" ht="27.75" customHeight="1" x14ac:dyDescent="0.35">
      <c r="G167" s="90"/>
      <c r="H167" s="91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3" s="14" customFormat="1" ht="26.25" customHeight="1" x14ac:dyDescent="0.35">
      <c r="A168"/>
      <c r="B168"/>
      <c r="C168"/>
      <c r="D168"/>
      <c r="E168"/>
      <c r="F168"/>
      <c r="G168" s="94"/>
      <c r="H168" s="91"/>
      <c r="I168" s="18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18"/>
      <c r="V168" s="95"/>
      <c r="W168" s="96"/>
      <c r="X168" s="96"/>
      <c r="Y168" s="96"/>
      <c r="Z168" s="96"/>
      <c r="AA168" s="96"/>
      <c r="AB168" s="96"/>
      <c r="AC168" s="96"/>
      <c r="AD168" s="96"/>
      <c r="AE168" s="96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97"/>
    </row>
    <row r="179" hidden="1" x14ac:dyDescent="0.3"/>
    <row r="180" hidden="1" x14ac:dyDescent="0.3"/>
    <row r="193" spans="7:993" s="34" customFormat="1" ht="33.75" customHeight="1" x14ac:dyDescent="0.5">
      <c r="G193" s="35"/>
      <c r="H193" s="63"/>
      <c r="I193" s="50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50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6"/>
      <c r="AL193" s="66"/>
      <c r="AM193" s="67"/>
      <c r="AN193" s="67"/>
      <c r="AO193" s="67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43" t="s">
        <v>316</v>
      </c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  <c r="GW193" s="37"/>
      <c r="GX193" s="37"/>
      <c r="GY193" s="37"/>
      <c r="GZ193" s="37"/>
      <c r="HA193" s="37"/>
      <c r="HB193" s="37"/>
      <c r="HC193" s="37"/>
      <c r="HD193" s="37"/>
      <c r="HE193" s="37"/>
      <c r="HF193" s="37"/>
      <c r="HG193" s="37"/>
      <c r="HH193" s="37"/>
      <c r="HI193" s="37"/>
      <c r="HJ193" s="37"/>
      <c r="HK193" s="37"/>
      <c r="HL193" s="37"/>
      <c r="HM193" s="37"/>
      <c r="HN193" s="37"/>
      <c r="HO193" s="37"/>
      <c r="HP193" s="37"/>
      <c r="HQ193" s="37"/>
      <c r="HR193" s="37"/>
      <c r="HS193" s="37"/>
      <c r="HT193" s="37"/>
      <c r="HU193" s="37"/>
      <c r="HV193" s="37"/>
      <c r="HW193" s="37"/>
      <c r="HX193" s="37"/>
      <c r="HY193" s="37"/>
      <c r="HZ193" s="37"/>
      <c r="IA193" s="37"/>
      <c r="IB193" s="37"/>
      <c r="IC193" s="37"/>
      <c r="ID193" s="37"/>
      <c r="IE193" s="37"/>
      <c r="IF193" s="37"/>
      <c r="IG193" s="37"/>
      <c r="IH193" s="37"/>
      <c r="II193" s="37"/>
      <c r="IJ193" s="37"/>
      <c r="IK193" s="37"/>
      <c r="IL193" s="37"/>
      <c r="IM193" s="37"/>
      <c r="IN193" s="37"/>
      <c r="IO193" s="37"/>
      <c r="IP193" s="37"/>
      <c r="IQ193" s="37"/>
      <c r="IR193" s="37"/>
      <c r="IS193" s="37"/>
      <c r="IT193" s="37"/>
      <c r="IU193" s="37"/>
      <c r="IV193" s="37"/>
      <c r="IW193" s="37"/>
      <c r="IX193" s="37"/>
      <c r="IY193" s="37"/>
      <c r="IZ193" s="37"/>
      <c r="JA193" s="37"/>
      <c r="JB193" s="37"/>
      <c r="JC193" s="37"/>
      <c r="JD193" s="37"/>
      <c r="JE193" s="37"/>
      <c r="JF193" s="37"/>
      <c r="JG193" s="37"/>
      <c r="JH193" s="37"/>
      <c r="JI193" s="37"/>
      <c r="JJ193" s="37"/>
      <c r="JK193" s="37"/>
      <c r="JL193" s="37"/>
      <c r="JM193" s="37"/>
      <c r="JN193" s="37"/>
      <c r="JO193" s="37"/>
      <c r="JP193" s="37"/>
      <c r="JQ193" s="37"/>
      <c r="JR193" s="37"/>
      <c r="JS193" s="37"/>
      <c r="JT193" s="37"/>
      <c r="JU193" s="37"/>
      <c r="JV193" s="37"/>
      <c r="JW193" s="37"/>
      <c r="JX193" s="37"/>
      <c r="JY193" s="37"/>
      <c r="JZ193" s="37"/>
      <c r="KA193" s="37"/>
      <c r="KB193" s="37"/>
      <c r="KC193" s="37"/>
      <c r="KD193" s="37"/>
      <c r="KE193" s="37"/>
      <c r="KF193" s="37"/>
      <c r="KG193" s="37"/>
      <c r="KH193" s="37"/>
      <c r="KI193" s="37"/>
      <c r="KJ193" s="37"/>
      <c r="KK193" s="37"/>
      <c r="KL193" s="37"/>
      <c r="KM193" s="37"/>
      <c r="KN193" s="37"/>
      <c r="KO193" s="37"/>
      <c r="KP193" s="37"/>
      <c r="KQ193" s="37"/>
      <c r="KR193" s="37"/>
      <c r="KS193" s="37"/>
      <c r="KT193" s="37"/>
      <c r="KU193" s="37"/>
      <c r="KV193" s="37"/>
      <c r="KW193" s="37"/>
      <c r="KX193" s="37"/>
      <c r="KY193" s="37"/>
      <c r="KZ193" s="37"/>
      <c r="LA193" s="37"/>
      <c r="LB193" s="37"/>
      <c r="LC193" s="37"/>
      <c r="LD193" s="37"/>
      <c r="LE193" s="37"/>
      <c r="LF193" s="37"/>
      <c r="LG193" s="37"/>
      <c r="LH193" s="37"/>
      <c r="LI193" s="37"/>
      <c r="LJ193" s="37"/>
      <c r="LK193" s="37"/>
      <c r="LL193" s="37"/>
      <c r="LM193" s="37"/>
      <c r="LN193" s="37"/>
      <c r="LO193" s="37"/>
      <c r="LP193" s="37"/>
      <c r="LQ193" s="37"/>
      <c r="LR193" s="37"/>
      <c r="LS193" s="37"/>
      <c r="LT193" s="37"/>
      <c r="LU193" s="37"/>
      <c r="LV193" s="37"/>
      <c r="LW193" s="37"/>
      <c r="LX193" s="37"/>
      <c r="LY193" s="37"/>
      <c r="LZ193" s="37"/>
      <c r="MA193" s="37"/>
      <c r="MB193" s="37"/>
      <c r="MC193" s="37"/>
      <c r="MD193" s="37"/>
      <c r="ME193" s="37"/>
      <c r="MF193" s="37"/>
      <c r="MG193" s="37"/>
      <c r="MH193" s="37"/>
      <c r="MI193" s="37"/>
      <c r="MJ193" s="37"/>
      <c r="MK193" s="37"/>
      <c r="ML193" s="37"/>
      <c r="MM193" s="37"/>
      <c r="MN193" s="37"/>
      <c r="MO193" s="37"/>
      <c r="MP193" s="37"/>
      <c r="MQ193" s="37"/>
      <c r="MR193" s="37"/>
      <c r="MS193" s="37"/>
      <c r="MT193" s="37"/>
      <c r="MU193" s="37"/>
      <c r="MV193" s="37"/>
      <c r="MW193" s="37"/>
      <c r="MX193" s="37"/>
      <c r="MY193" s="37"/>
      <c r="MZ193" s="37"/>
      <c r="NA193" s="37"/>
      <c r="NB193" s="37"/>
      <c r="NC193" s="37"/>
      <c r="ND193" s="37"/>
      <c r="NE193" s="37"/>
      <c r="NF193" s="37"/>
      <c r="NG193" s="37"/>
      <c r="NH193" s="37"/>
      <c r="NI193" s="37"/>
      <c r="NJ193" s="37"/>
      <c r="NK193" s="37"/>
      <c r="NL193" s="37"/>
      <c r="NM193" s="37"/>
      <c r="NN193" s="37"/>
      <c r="NO193" s="37"/>
      <c r="NP193" s="37"/>
      <c r="NQ193" s="37"/>
      <c r="NR193" s="37"/>
      <c r="NS193" s="37"/>
      <c r="NT193" s="37"/>
      <c r="NU193" s="37"/>
      <c r="NV193" s="37"/>
      <c r="NW193" s="37"/>
      <c r="NX193" s="37"/>
      <c r="NY193" s="37"/>
      <c r="NZ193" s="37"/>
      <c r="OA193" s="37"/>
      <c r="OB193" s="37"/>
      <c r="OC193" s="37"/>
      <c r="OD193" s="37"/>
      <c r="OE193" s="37"/>
      <c r="OF193" s="37"/>
      <c r="OG193" s="37"/>
      <c r="OH193" s="37"/>
      <c r="OI193" s="37"/>
      <c r="OJ193" s="37"/>
      <c r="OK193" s="37"/>
      <c r="OL193" s="37"/>
      <c r="OM193" s="37"/>
      <c r="ON193" s="37"/>
      <c r="OO193" s="37"/>
      <c r="OP193" s="37"/>
      <c r="OQ193" s="37"/>
      <c r="OR193" s="37"/>
      <c r="OS193" s="37"/>
      <c r="OT193" s="37"/>
      <c r="OU193" s="37"/>
      <c r="OV193" s="37"/>
      <c r="OW193" s="37"/>
      <c r="OX193" s="37"/>
      <c r="OY193" s="37"/>
      <c r="OZ193" s="37"/>
      <c r="PA193" s="37"/>
      <c r="PB193" s="37"/>
      <c r="PC193" s="37"/>
      <c r="PD193" s="37"/>
      <c r="PE193" s="37"/>
      <c r="PF193" s="37"/>
      <c r="PG193" s="37"/>
      <c r="PH193" s="37"/>
      <c r="PI193" s="37"/>
      <c r="PJ193" s="37"/>
      <c r="PK193" s="37"/>
      <c r="PL193" s="37"/>
      <c r="PM193" s="37"/>
      <c r="PN193" s="37"/>
      <c r="PO193" s="37"/>
      <c r="PP193" s="37"/>
      <c r="PQ193" s="37"/>
      <c r="PR193" s="37"/>
      <c r="PS193" s="37"/>
      <c r="PT193" s="37"/>
      <c r="PU193" s="37"/>
      <c r="PV193" s="37"/>
      <c r="PW193" s="37"/>
      <c r="PX193" s="37"/>
      <c r="PY193" s="37"/>
      <c r="PZ193" s="37"/>
      <c r="QA193" s="37"/>
      <c r="QB193" s="37"/>
      <c r="QC193" s="37"/>
      <c r="QD193" s="37"/>
      <c r="QE193" s="37"/>
      <c r="QF193" s="37"/>
      <c r="QG193" s="37"/>
      <c r="QH193" s="37"/>
      <c r="QI193" s="37"/>
      <c r="QJ193" s="37"/>
      <c r="QK193" s="37"/>
      <c r="QL193" s="37"/>
      <c r="QM193" s="37"/>
      <c r="QN193" s="37"/>
      <c r="QO193" s="37"/>
      <c r="QP193" s="37"/>
      <c r="QQ193" s="37"/>
      <c r="QR193" s="37"/>
      <c r="QS193" s="37"/>
      <c r="QT193" s="37"/>
      <c r="QU193" s="37"/>
      <c r="QV193" s="37"/>
      <c r="QW193" s="37"/>
      <c r="QX193" s="37"/>
      <c r="QY193" s="37"/>
      <c r="QZ193" s="37"/>
      <c r="RA193" s="37"/>
      <c r="RB193" s="37"/>
      <c r="RC193" s="37"/>
      <c r="RD193" s="37"/>
      <c r="RE193" s="37"/>
      <c r="RF193" s="37"/>
      <c r="RG193" s="37"/>
      <c r="RH193" s="37"/>
      <c r="RI193" s="37"/>
      <c r="RJ193" s="37"/>
      <c r="RK193" s="37"/>
      <c r="RL193" s="37"/>
      <c r="RM193" s="37"/>
      <c r="RN193" s="37"/>
      <c r="RO193" s="37"/>
      <c r="RP193" s="37"/>
      <c r="RQ193" s="37"/>
      <c r="RR193" s="37"/>
      <c r="RS193" s="37"/>
      <c r="RT193" s="37"/>
      <c r="RU193" s="37"/>
      <c r="RV193" s="37"/>
      <c r="RW193" s="37"/>
      <c r="RX193" s="37"/>
      <c r="RY193" s="37"/>
      <c r="RZ193" s="37"/>
      <c r="SA193" s="37"/>
      <c r="SB193" s="37"/>
      <c r="SC193" s="37"/>
      <c r="SD193" s="37"/>
      <c r="SE193" s="37"/>
      <c r="SF193" s="37"/>
      <c r="SG193" s="37"/>
      <c r="SH193" s="37"/>
      <c r="SI193" s="37"/>
      <c r="SJ193" s="37"/>
      <c r="SK193" s="37"/>
      <c r="SL193" s="37"/>
      <c r="SM193" s="37"/>
      <c r="SN193" s="37"/>
      <c r="SO193" s="37"/>
      <c r="SP193" s="37"/>
      <c r="SQ193" s="37"/>
      <c r="SR193" s="37"/>
      <c r="SS193" s="37"/>
      <c r="ST193" s="37"/>
      <c r="SU193" s="37"/>
      <c r="SV193" s="37"/>
      <c r="SW193" s="37"/>
      <c r="SX193" s="37"/>
      <c r="SY193" s="37"/>
      <c r="SZ193" s="37"/>
      <c r="TA193" s="37"/>
      <c r="TB193" s="37"/>
      <c r="TC193" s="37"/>
      <c r="TD193" s="37"/>
      <c r="TE193" s="37"/>
      <c r="TF193" s="37"/>
      <c r="TG193" s="37"/>
      <c r="TH193" s="37"/>
      <c r="TI193" s="37"/>
      <c r="TJ193" s="37"/>
      <c r="TK193" s="37"/>
      <c r="TL193" s="37"/>
      <c r="TM193" s="37"/>
      <c r="TN193" s="37"/>
      <c r="TO193" s="37"/>
      <c r="TP193" s="37"/>
      <c r="TQ193" s="37"/>
      <c r="TR193" s="37"/>
      <c r="TS193" s="37"/>
      <c r="TT193" s="37"/>
      <c r="TU193" s="37"/>
      <c r="TV193" s="37"/>
      <c r="TW193" s="37"/>
      <c r="TX193" s="37"/>
      <c r="TY193" s="37"/>
      <c r="TZ193" s="37"/>
      <c r="UA193" s="37"/>
      <c r="UB193" s="37"/>
      <c r="UC193" s="37"/>
      <c r="UD193" s="37"/>
      <c r="UE193" s="37"/>
      <c r="UF193" s="37"/>
      <c r="UG193" s="37"/>
      <c r="UH193" s="37"/>
      <c r="UI193" s="37"/>
      <c r="UJ193" s="37"/>
      <c r="UK193" s="37"/>
      <c r="UL193" s="37"/>
      <c r="UM193" s="37"/>
      <c r="UN193" s="37"/>
      <c r="UO193" s="37"/>
      <c r="UP193" s="37"/>
      <c r="UQ193" s="37"/>
      <c r="UR193" s="37"/>
      <c r="US193" s="37"/>
      <c r="UT193" s="37"/>
      <c r="UU193" s="37"/>
      <c r="UV193" s="37"/>
      <c r="UW193" s="37"/>
      <c r="UX193" s="37"/>
      <c r="UY193" s="37"/>
      <c r="UZ193" s="37"/>
      <c r="VA193" s="37"/>
      <c r="VB193" s="37"/>
      <c r="VC193" s="37"/>
      <c r="VD193" s="37"/>
      <c r="VE193" s="37"/>
      <c r="VF193" s="37"/>
      <c r="VG193" s="37"/>
      <c r="VH193" s="37"/>
      <c r="VI193" s="37"/>
      <c r="VJ193" s="37"/>
      <c r="VK193" s="37"/>
      <c r="VL193" s="37"/>
      <c r="VM193" s="37"/>
      <c r="VN193" s="37"/>
      <c r="VO193" s="37"/>
      <c r="VP193" s="37"/>
      <c r="VQ193" s="37"/>
      <c r="VR193" s="37"/>
      <c r="VS193" s="37"/>
      <c r="VT193" s="37"/>
      <c r="VU193" s="37"/>
      <c r="VV193" s="37"/>
      <c r="VW193" s="37"/>
      <c r="VX193" s="37"/>
      <c r="VY193" s="37"/>
      <c r="VZ193" s="37"/>
      <c r="WA193" s="37"/>
      <c r="WB193" s="37"/>
      <c r="WC193" s="37"/>
      <c r="WD193" s="37"/>
      <c r="WE193" s="37"/>
      <c r="WF193" s="37"/>
      <c r="WG193" s="37"/>
      <c r="WH193" s="37"/>
      <c r="WI193" s="37"/>
      <c r="WJ193" s="37"/>
      <c r="WK193" s="37"/>
      <c r="WL193" s="37"/>
      <c r="WM193" s="37"/>
      <c r="WN193" s="37"/>
      <c r="WO193" s="37"/>
      <c r="WP193" s="37"/>
      <c r="WQ193" s="37"/>
      <c r="WR193" s="37"/>
      <c r="WS193" s="37"/>
      <c r="WT193" s="37"/>
      <c r="WU193" s="37"/>
      <c r="WV193" s="37"/>
      <c r="WW193" s="37"/>
      <c r="WX193" s="37"/>
      <c r="WY193" s="37"/>
      <c r="WZ193" s="37"/>
      <c r="XA193" s="37"/>
      <c r="XB193" s="37"/>
      <c r="XC193" s="37"/>
      <c r="XD193" s="37"/>
      <c r="XE193" s="37"/>
      <c r="XF193" s="37"/>
      <c r="XG193" s="37"/>
      <c r="XH193" s="37"/>
      <c r="XI193" s="37"/>
      <c r="XJ193" s="37"/>
      <c r="XK193" s="37"/>
      <c r="XL193" s="37"/>
      <c r="XM193" s="37"/>
      <c r="XN193" s="37"/>
      <c r="XO193" s="37"/>
      <c r="XP193" s="37"/>
      <c r="XQ193" s="37"/>
      <c r="XR193" s="37"/>
      <c r="XS193" s="37"/>
      <c r="XT193" s="37"/>
      <c r="XU193" s="37"/>
      <c r="XV193" s="37"/>
      <c r="XW193" s="37"/>
      <c r="XX193" s="37"/>
      <c r="XY193" s="37"/>
      <c r="XZ193" s="37"/>
      <c r="YA193" s="37"/>
      <c r="YB193" s="37"/>
      <c r="YC193" s="37"/>
      <c r="YD193" s="37"/>
      <c r="YE193" s="37"/>
      <c r="YF193" s="37"/>
      <c r="YG193" s="37"/>
      <c r="YH193" s="37"/>
      <c r="YI193" s="37"/>
      <c r="YJ193" s="37"/>
      <c r="YK193" s="37"/>
      <c r="YL193" s="37"/>
      <c r="YM193" s="37"/>
      <c r="YN193" s="37"/>
      <c r="YO193" s="37"/>
      <c r="YP193" s="37"/>
      <c r="YQ193" s="37"/>
      <c r="YR193" s="37"/>
      <c r="YS193" s="37"/>
      <c r="YT193" s="37"/>
      <c r="YU193" s="37"/>
      <c r="YV193" s="37"/>
      <c r="YW193" s="37"/>
      <c r="YX193" s="37"/>
      <c r="YY193" s="37"/>
      <c r="YZ193" s="37"/>
      <c r="ZA193" s="37"/>
      <c r="ZB193" s="37"/>
      <c r="ZC193" s="37"/>
      <c r="ZD193" s="37"/>
      <c r="ZE193" s="37"/>
      <c r="ZF193" s="37"/>
      <c r="ZG193" s="37"/>
      <c r="ZH193" s="37"/>
      <c r="ZI193" s="37"/>
      <c r="ZJ193" s="37"/>
      <c r="ZK193" s="37"/>
      <c r="ZL193" s="37"/>
      <c r="ZM193" s="37"/>
      <c r="ZN193" s="37"/>
      <c r="ZO193" s="37"/>
      <c r="ZP193" s="37"/>
      <c r="ZQ193" s="37"/>
      <c r="ZR193" s="37"/>
      <c r="ZS193" s="37"/>
      <c r="ZT193" s="37"/>
      <c r="ZU193" s="37"/>
      <c r="ZV193" s="37"/>
      <c r="ZW193" s="37"/>
      <c r="ZX193" s="37"/>
      <c r="ZY193" s="37"/>
      <c r="ZZ193" s="37"/>
      <c r="AAA193" s="37"/>
      <c r="AAB193" s="37"/>
      <c r="AAC193" s="37"/>
      <c r="AAD193" s="37"/>
      <c r="AAE193" s="37"/>
      <c r="AAF193" s="37"/>
      <c r="AAG193" s="37"/>
      <c r="AAH193" s="37"/>
      <c r="AAI193" s="37"/>
      <c r="AAJ193" s="37"/>
      <c r="AAK193" s="37"/>
      <c r="AAL193" s="37"/>
      <c r="AAM193" s="37"/>
      <c r="AAN193" s="37"/>
      <c r="AAO193" s="37"/>
      <c r="AAP193" s="37"/>
      <c r="AAQ193" s="37"/>
      <c r="AAR193" s="37"/>
      <c r="AAS193" s="37"/>
      <c r="AAT193" s="37"/>
      <c r="AAU193" s="37"/>
      <c r="AAV193" s="37"/>
      <c r="AAW193" s="37"/>
      <c r="AAX193" s="37"/>
      <c r="AAY193" s="37"/>
      <c r="AAZ193" s="37"/>
      <c r="ABA193" s="37"/>
      <c r="ABB193" s="37"/>
      <c r="ABC193" s="37"/>
      <c r="ABD193" s="37"/>
      <c r="ABE193" s="37"/>
      <c r="ABF193" s="37"/>
      <c r="ABG193" s="37"/>
      <c r="ABH193" s="37"/>
      <c r="ABI193" s="37"/>
      <c r="ABJ193" s="37"/>
      <c r="ABK193" s="37"/>
      <c r="ABL193" s="37"/>
      <c r="ABM193" s="37"/>
      <c r="ABN193" s="37"/>
      <c r="ABO193" s="37"/>
      <c r="ABP193" s="37"/>
      <c r="ABQ193" s="37"/>
      <c r="ABR193" s="37"/>
      <c r="ABS193" s="37"/>
      <c r="ABT193" s="37"/>
      <c r="ABU193" s="37"/>
      <c r="ABV193" s="37"/>
      <c r="ABW193" s="37"/>
      <c r="ABX193" s="37"/>
      <c r="ABY193" s="37"/>
      <c r="ABZ193" s="37"/>
      <c r="ACA193" s="37"/>
      <c r="ACB193" s="37"/>
      <c r="ACC193" s="37"/>
      <c r="ACD193" s="37"/>
      <c r="ACE193" s="37"/>
      <c r="ACF193" s="37"/>
      <c r="ACG193" s="37"/>
      <c r="ACH193" s="37"/>
      <c r="ACI193" s="37"/>
      <c r="ACJ193" s="37"/>
      <c r="ACK193" s="37"/>
      <c r="ACL193" s="37"/>
      <c r="ACM193" s="37"/>
      <c r="ACN193" s="37"/>
      <c r="ACO193" s="37"/>
      <c r="ACP193" s="37"/>
      <c r="ACQ193" s="37"/>
      <c r="ACR193" s="37"/>
      <c r="ACS193" s="37"/>
      <c r="ACT193" s="37"/>
      <c r="ACU193" s="37"/>
      <c r="ACV193" s="37"/>
      <c r="ACW193" s="37"/>
      <c r="ACX193" s="37"/>
      <c r="ACY193" s="37"/>
      <c r="ACZ193" s="37"/>
      <c r="ADA193" s="37"/>
      <c r="ADB193" s="37"/>
      <c r="ADC193" s="37"/>
      <c r="ADD193" s="37"/>
      <c r="ADE193" s="37"/>
      <c r="ADF193" s="37"/>
      <c r="ADG193" s="37"/>
      <c r="ADH193" s="37"/>
      <c r="ADI193" s="37"/>
      <c r="ADJ193" s="37"/>
      <c r="ADK193" s="37"/>
      <c r="ADL193" s="37"/>
      <c r="ADM193" s="37"/>
      <c r="ADN193" s="37"/>
      <c r="ADO193" s="37"/>
      <c r="ADP193" s="37"/>
      <c r="ADQ193" s="37"/>
      <c r="ADR193" s="37"/>
      <c r="ADS193" s="37"/>
      <c r="ADT193" s="37"/>
      <c r="ADU193" s="37"/>
      <c r="ADV193" s="37"/>
      <c r="ADW193" s="37"/>
      <c r="ADX193" s="37"/>
      <c r="ADY193" s="37"/>
      <c r="ADZ193" s="37"/>
      <c r="AEA193" s="37"/>
      <c r="AEB193" s="37"/>
      <c r="AEC193" s="37"/>
      <c r="AED193" s="37"/>
      <c r="AEE193" s="37"/>
      <c r="AEF193" s="37"/>
      <c r="AEG193" s="37"/>
      <c r="AEH193" s="37"/>
      <c r="AEI193" s="37"/>
      <c r="AEJ193" s="37"/>
      <c r="AEK193" s="37"/>
      <c r="AEL193" s="37"/>
      <c r="AEM193" s="37"/>
      <c r="AEN193" s="37"/>
      <c r="AEO193" s="37"/>
      <c r="AEP193" s="37"/>
      <c r="AEQ193" s="37"/>
      <c r="AER193" s="37"/>
      <c r="AES193" s="37"/>
      <c r="AET193" s="37"/>
      <c r="AEU193" s="37"/>
      <c r="AEV193" s="37"/>
      <c r="AEW193" s="37"/>
      <c r="AEX193" s="37"/>
      <c r="AEY193" s="37"/>
      <c r="AEZ193" s="37"/>
      <c r="AFA193" s="37"/>
      <c r="AFB193" s="37"/>
      <c r="AFC193" s="37"/>
      <c r="AFD193" s="37"/>
      <c r="AFE193" s="37"/>
      <c r="AFF193" s="37"/>
      <c r="AFG193" s="37"/>
      <c r="AFH193" s="37"/>
      <c r="AFI193" s="37"/>
      <c r="AFJ193" s="37"/>
      <c r="AFK193" s="37"/>
      <c r="AFL193" s="37"/>
      <c r="AFM193" s="37"/>
      <c r="AFN193" s="37"/>
      <c r="AFO193" s="37"/>
      <c r="AFP193" s="37"/>
      <c r="AFQ193" s="37"/>
      <c r="AFR193" s="37"/>
      <c r="AFS193" s="37"/>
      <c r="AFT193" s="37"/>
      <c r="AFU193" s="37"/>
      <c r="AFV193" s="37"/>
      <c r="AFW193" s="37"/>
      <c r="AFX193" s="37"/>
      <c r="AFY193" s="37"/>
      <c r="AFZ193" s="37"/>
      <c r="AGA193" s="37"/>
      <c r="AGB193" s="37"/>
      <c r="AGC193" s="37"/>
      <c r="AGD193" s="37"/>
      <c r="AGE193" s="37"/>
      <c r="AGF193" s="37"/>
      <c r="AGG193" s="37"/>
      <c r="AGH193" s="37"/>
      <c r="AGI193" s="37"/>
      <c r="AGJ193" s="37"/>
      <c r="AGK193" s="37"/>
      <c r="AGL193" s="37"/>
      <c r="AGM193" s="37"/>
      <c r="AGN193" s="37"/>
      <c r="AGO193" s="37"/>
      <c r="AGP193" s="37"/>
      <c r="AGQ193" s="37"/>
      <c r="AGR193" s="37"/>
      <c r="AGS193" s="37"/>
      <c r="AGT193" s="37"/>
      <c r="AGU193" s="37"/>
      <c r="AGV193" s="37"/>
      <c r="AGW193" s="37"/>
      <c r="AGX193" s="37"/>
      <c r="AGY193" s="37"/>
      <c r="AGZ193" s="37"/>
      <c r="AHA193" s="37"/>
      <c r="AHB193" s="37"/>
      <c r="AHC193" s="37"/>
      <c r="AHD193" s="37"/>
      <c r="AHE193" s="37"/>
      <c r="AHF193" s="37"/>
      <c r="AHG193" s="37"/>
      <c r="AHH193" s="37"/>
      <c r="AHI193" s="37"/>
      <c r="AHJ193" s="37"/>
      <c r="AHK193" s="37"/>
      <c r="AHL193" s="37"/>
      <c r="AHM193" s="37"/>
      <c r="AHN193" s="37"/>
      <c r="AHO193" s="37"/>
      <c r="AHP193" s="37"/>
      <c r="AHQ193" s="37"/>
      <c r="AHR193" s="37"/>
      <c r="AHS193" s="37"/>
      <c r="AHT193" s="37"/>
      <c r="AHU193" s="37"/>
      <c r="AHV193" s="37"/>
      <c r="AHW193" s="37"/>
      <c r="AHX193" s="37"/>
      <c r="AHY193" s="37"/>
      <c r="AHZ193" s="37"/>
      <c r="AIA193" s="37"/>
      <c r="AIB193" s="37"/>
      <c r="AIC193" s="37"/>
      <c r="AID193" s="37"/>
      <c r="AIE193" s="37"/>
      <c r="AIF193" s="37"/>
      <c r="AIG193" s="37"/>
      <c r="AIH193" s="37"/>
      <c r="AII193" s="37"/>
      <c r="AIJ193" s="37"/>
      <c r="AIK193" s="37"/>
      <c r="AIL193" s="37"/>
      <c r="AIM193" s="37"/>
      <c r="AIN193" s="37"/>
      <c r="AIO193" s="37"/>
      <c r="AIP193" s="37"/>
      <c r="AIQ193" s="37"/>
      <c r="AIR193" s="37"/>
      <c r="AIS193" s="37"/>
      <c r="AIT193" s="37"/>
      <c r="AIU193" s="37"/>
      <c r="AIV193" s="37"/>
      <c r="AIW193" s="37"/>
      <c r="AIX193" s="37"/>
      <c r="AIY193" s="37"/>
      <c r="AIZ193" s="37"/>
      <c r="AJA193" s="37"/>
      <c r="AJB193" s="37"/>
      <c r="AJC193" s="37"/>
      <c r="AJD193" s="37"/>
      <c r="AJE193" s="37"/>
      <c r="AJF193" s="37"/>
      <c r="AJG193" s="37"/>
      <c r="AJH193" s="37"/>
      <c r="AJI193" s="37"/>
      <c r="AJJ193" s="37"/>
      <c r="AJK193" s="37"/>
      <c r="AJL193" s="37"/>
      <c r="AJM193" s="37"/>
      <c r="AJN193" s="37"/>
      <c r="AJO193" s="37"/>
      <c r="AJP193" s="37"/>
      <c r="AJQ193" s="37"/>
      <c r="AJR193" s="37"/>
      <c r="AJS193" s="37"/>
      <c r="AJT193" s="37"/>
      <c r="AJU193" s="37"/>
      <c r="AJV193" s="37"/>
      <c r="AJW193" s="37"/>
      <c r="AJX193" s="37"/>
      <c r="AJY193" s="37"/>
      <c r="AJZ193" s="37"/>
      <c r="AKA193" s="37"/>
      <c r="AKB193" s="37"/>
      <c r="AKC193" s="37"/>
      <c r="AKD193" s="37"/>
      <c r="AKE193" s="37"/>
      <c r="AKF193" s="37"/>
      <c r="AKG193" s="37"/>
      <c r="AKH193" s="37"/>
      <c r="AKI193" s="37"/>
      <c r="AKJ193" s="37"/>
      <c r="AKK193" s="37"/>
      <c r="AKL193" s="37"/>
      <c r="AKM193" s="37"/>
      <c r="AKN193" s="37"/>
      <c r="AKO193" s="37"/>
      <c r="AKP193" s="37"/>
      <c r="AKQ193" s="37"/>
      <c r="AKR193" s="37"/>
      <c r="AKS193" s="37"/>
      <c r="AKT193" s="37"/>
      <c r="AKU193" s="37"/>
      <c r="AKV193" s="37"/>
      <c r="AKW193" s="37"/>
      <c r="AKX193" s="37"/>
      <c r="AKY193" s="37"/>
      <c r="AKZ193" s="37"/>
      <c r="ALA193" s="37"/>
      <c r="ALB193" s="37"/>
      <c r="ALC193" s="37"/>
      <c r="ALD193" s="37"/>
      <c r="ALE193" s="37"/>
    </row>
  </sheetData>
  <sheetProtection algorithmName="SHA-512" hashValue="YDUmVUwh68lMyL8c3xHQ9MkRurZQ67yLq/9e9TByAs3SCPp7G8F+uyV2TEgBR2Ghpy+fGoPKhsEJJN9CH9p0FA==" saltValue="s/W43B6dZW8je/lEdNZbcA==" spinCount="100000" sheet="1" objects="1" scenarios="1"/>
  <protectedRanges>
    <protectedRange sqref="G12:BA12" name="Range6"/>
    <protectedRange sqref="G7:AH7" name="Range4"/>
    <protectedRange sqref="G3:AH3" name="Range2"/>
    <protectedRange sqref="G1:AH1" name="Range1"/>
    <protectedRange sqref="G5:AH5" name="Range3"/>
    <protectedRange sqref="G9:AH9" name="Range5"/>
  </protectedRanges>
  <mergeCells count="627">
    <mergeCell ref="G11:BA11"/>
    <mergeCell ref="G12:BA12"/>
    <mergeCell ref="G14:J15"/>
    <mergeCell ref="K14:AT15"/>
    <mergeCell ref="AU14:AW15"/>
    <mergeCell ref="AX14:AY15"/>
    <mergeCell ref="AZ14:BA15"/>
    <mergeCell ref="G16:J16"/>
    <mergeCell ref="K16:AT16"/>
    <mergeCell ref="AU16:AW16"/>
    <mergeCell ref="AX16:AY16"/>
    <mergeCell ref="AZ16:BA16"/>
    <mergeCell ref="G17:J17"/>
    <mergeCell ref="K17:AT17"/>
    <mergeCell ref="AU17:AW17"/>
    <mergeCell ref="AX17:AY17"/>
    <mergeCell ref="AZ17:BA17"/>
    <mergeCell ref="G18:J18"/>
    <mergeCell ref="K18:AT18"/>
    <mergeCell ref="AU18:AW18"/>
    <mergeCell ref="AX18:AY18"/>
    <mergeCell ref="AZ18:BA18"/>
    <mergeCell ref="G19:J19"/>
    <mergeCell ref="K19:AT19"/>
    <mergeCell ref="AU19:AW19"/>
    <mergeCell ref="AX19:AY19"/>
    <mergeCell ref="AZ19:BA19"/>
    <mergeCell ref="G20:J20"/>
    <mergeCell ref="K20:AT20"/>
    <mergeCell ref="AU20:AW20"/>
    <mergeCell ref="AX20:AY20"/>
    <mergeCell ref="AZ20:BA20"/>
    <mergeCell ref="G21:J21"/>
    <mergeCell ref="K21:AT21"/>
    <mergeCell ref="AU21:AW21"/>
    <mergeCell ref="AX21:AY21"/>
    <mergeCell ref="AZ21:BA21"/>
    <mergeCell ref="G22:J22"/>
    <mergeCell ref="K22:AT22"/>
    <mergeCell ref="AU22:AW22"/>
    <mergeCell ref="AX22:AY22"/>
    <mergeCell ref="AZ22:BA22"/>
    <mergeCell ref="G23:J23"/>
    <mergeCell ref="K23:AT23"/>
    <mergeCell ref="AU23:AW23"/>
    <mergeCell ref="AX23:AY23"/>
    <mergeCell ref="AZ23:BA23"/>
    <mergeCell ref="G24:J24"/>
    <mergeCell ref="K24:AT24"/>
    <mergeCell ref="AU24:AW24"/>
    <mergeCell ref="AX24:AY24"/>
    <mergeCell ref="AZ24:BA24"/>
    <mergeCell ref="G25:J25"/>
    <mergeCell ref="K25:AT25"/>
    <mergeCell ref="AU25:AW25"/>
    <mergeCell ref="AX25:AY25"/>
    <mergeCell ref="AZ25:BA25"/>
    <mergeCell ref="G26:J26"/>
    <mergeCell ref="K26:AT26"/>
    <mergeCell ref="AU26:AW26"/>
    <mergeCell ref="AX26:AY26"/>
    <mergeCell ref="AZ26:BA26"/>
    <mergeCell ref="G27:J27"/>
    <mergeCell ref="K27:AT27"/>
    <mergeCell ref="AU27:AW27"/>
    <mergeCell ref="AX27:AY27"/>
    <mergeCell ref="AZ27:BA27"/>
    <mergeCell ref="G28:J28"/>
    <mergeCell ref="K28:AT28"/>
    <mergeCell ref="AU28:AW28"/>
    <mergeCell ref="AX28:AY28"/>
    <mergeCell ref="AZ28:BA28"/>
    <mergeCell ref="G29:J29"/>
    <mergeCell ref="K29:AT29"/>
    <mergeCell ref="AU29:AW29"/>
    <mergeCell ref="AX29:AY29"/>
    <mergeCell ref="AZ29:BA29"/>
    <mergeCell ref="G30:J30"/>
    <mergeCell ref="K30:AT30"/>
    <mergeCell ref="AU30:AW30"/>
    <mergeCell ref="AX30:AY30"/>
    <mergeCell ref="AZ30:BA30"/>
    <mergeCell ref="G31:J31"/>
    <mergeCell ref="K31:AT31"/>
    <mergeCell ref="AU31:AW31"/>
    <mergeCell ref="AX31:AY31"/>
    <mergeCell ref="AZ31:BA31"/>
    <mergeCell ref="G32:J32"/>
    <mergeCell ref="K32:AT32"/>
    <mergeCell ref="AU32:AW32"/>
    <mergeCell ref="AX32:AY32"/>
    <mergeCell ref="AZ32:BA32"/>
    <mergeCell ref="G33:J33"/>
    <mergeCell ref="K33:AT33"/>
    <mergeCell ref="AU33:AW33"/>
    <mergeCell ref="AX33:AY33"/>
    <mergeCell ref="AZ33:BA33"/>
    <mergeCell ref="G34:J34"/>
    <mergeCell ref="K34:AT34"/>
    <mergeCell ref="AU34:AW34"/>
    <mergeCell ref="AX34:AY34"/>
    <mergeCell ref="AZ34:BA34"/>
    <mergeCell ref="G35:J35"/>
    <mergeCell ref="K35:AT35"/>
    <mergeCell ref="AU35:AW35"/>
    <mergeCell ref="AX35:AY35"/>
    <mergeCell ref="AZ35:BA35"/>
    <mergeCell ref="G36:J36"/>
    <mergeCell ref="K36:AT36"/>
    <mergeCell ref="AU36:AW36"/>
    <mergeCell ref="AX36:AY36"/>
    <mergeCell ref="AZ36:BA36"/>
    <mergeCell ref="G37:J37"/>
    <mergeCell ref="K37:AT37"/>
    <mergeCell ref="AU37:AW37"/>
    <mergeCell ref="AX37:AY37"/>
    <mergeCell ref="AZ37:BA37"/>
    <mergeCell ref="G38:J38"/>
    <mergeCell ref="K38:AT38"/>
    <mergeCell ref="AU38:AW38"/>
    <mergeCell ref="AX38:AY38"/>
    <mergeCell ref="AZ38:BA38"/>
    <mergeCell ref="G39:J39"/>
    <mergeCell ref="K39:AT39"/>
    <mergeCell ref="AU39:AW39"/>
    <mergeCell ref="AX39:AY39"/>
    <mergeCell ref="AZ39:BA39"/>
    <mergeCell ref="G44:J44"/>
    <mergeCell ref="K44:AT44"/>
    <mergeCell ref="AU44:AW44"/>
    <mergeCell ref="AX44:AY44"/>
    <mergeCell ref="AZ44:BA44"/>
    <mergeCell ref="G45:J45"/>
    <mergeCell ref="K45:AT45"/>
    <mergeCell ref="AU45:AW45"/>
    <mergeCell ref="AX45:AY45"/>
    <mergeCell ref="AZ45:BA45"/>
    <mergeCell ref="G46:J46"/>
    <mergeCell ref="K46:AT46"/>
    <mergeCell ref="AU46:AW46"/>
    <mergeCell ref="AX46:AY46"/>
    <mergeCell ref="AZ46:BA46"/>
    <mergeCell ref="G47:J47"/>
    <mergeCell ref="K47:AT47"/>
    <mergeCell ref="AU47:AW47"/>
    <mergeCell ref="AX47:AY47"/>
    <mergeCell ref="AZ47:BA47"/>
    <mergeCell ref="G48:J48"/>
    <mergeCell ref="K48:AT48"/>
    <mergeCell ref="AU48:AW48"/>
    <mergeCell ref="AX48:AY48"/>
    <mergeCell ref="AZ48:BA48"/>
    <mergeCell ref="G49:J49"/>
    <mergeCell ref="K49:AT49"/>
    <mergeCell ref="AU49:AW49"/>
    <mergeCell ref="AX49:AY49"/>
    <mergeCell ref="AZ49:BA49"/>
    <mergeCell ref="G50:J50"/>
    <mergeCell ref="K50:AT50"/>
    <mergeCell ref="AU50:AW50"/>
    <mergeCell ref="AX50:AY50"/>
    <mergeCell ref="AZ50:BA50"/>
    <mergeCell ref="G51:J51"/>
    <mergeCell ref="K51:AT51"/>
    <mergeCell ref="AU51:AW51"/>
    <mergeCell ref="AX51:AY51"/>
    <mergeCell ref="AZ51:BA51"/>
    <mergeCell ref="G52:J52"/>
    <mergeCell ref="K52:AT52"/>
    <mergeCell ref="AU52:AW52"/>
    <mergeCell ref="AX52:AY52"/>
    <mergeCell ref="AZ52:BA52"/>
    <mergeCell ref="G53:J53"/>
    <mergeCell ref="K53:AT53"/>
    <mergeCell ref="AU53:AW53"/>
    <mergeCell ref="AX53:AY53"/>
    <mergeCell ref="AZ53:BA53"/>
    <mergeCell ref="G54:J54"/>
    <mergeCell ref="K54:AT54"/>
    <mergeCell ref="AU54:AW54"/>
    <mergeCell ref="AX54:AY54"/>
    <mergeCell ref="AZ54:BA54"/>
    <mergeCell ref="G55:J55"/>
    <mergeCell ref="K55:AT55"/>
    <mergeCell ref="AU55:AW55"/>
    <mergeCell ref="AX55:AY55"/>
    <mergeCell ref="AZ55:BA55"/>
    <mergeCell ref="G56:J56"/>
    <mergeCell ref="K56:AT56"/>
    <mergeCell ref="AU56:AW56"/>
    <mergeCell ref="AX56:AY56"/>
    <mergeCell ref="AZ56:BA56"/>
    <mergeCell ref="G57:J57"/>
    <mergeCell ref="K57:AT57"/>
    <mergeCell ref="AU57:AW57"/>
    <mergeCell ref="AX57:AY57"/>
    <mergeCell ref="AZ57:BA57"/>
    <mergeCell ref="G58:J58"/>
    <mergeCell ref="K58:AT58"/>
    <mergeCell ref="AU58:AW58"/>
    <mergeCell ref="AX58:AY58"/>
    <mergeCell ref="AZ58:BA58"/>
    <mergeCell ref="G59:J59"/>
    <mergeCell ref="K59:AT59"/>
    <mergeCell ref="AU59:AW59"/>
    <mergeCell ref="AX59:AY59"/>
    <mergeCell ref="AZ59:BA59"/>
    <mergeCell ref="G60:J60"/>
    <mergeCell ref="K60:AT60"/>
    <mergeCell ref="AU60:AW60"/>
    <mergeCell ref="AX60:AY60"/>
    <mergeCell ref="AZ60:BA60"/>
    <mergeCell ref="G61:J61"/>
    <mergeCell ref="K61:AT61"/>
    <mergeCell ref="AU61:AW61"/>
    <mergeCell ref="AX61:AY61"/>
    <mergeCell ref="AZ61:BA61"/>
    <mergeCell ref="G62:J62"/>
    <mergeCell ref="K62:AT62"/>
    <mergeCell ref="AU62:AW62"/>
    <mergeCell ref="AX62:AY62"/>
    <mergeCell ref="AZ62:BA62"/>
    <mergeCell ref="G63:J63"/>
    <mergeCell ref="K63:AT63"/>
    <mergeCell ref="AU63:AW63"/>
    <mergeCell ref="AX63:AY63"/>
    <mergeCell ref="AZ63:BA63"/>
    <mergeCell ref="G64:J64"/>
    <mergeCell ref="K64:AT64"/>
    <mergeCell ref="AU64:AW64"/>
    <mergeCell ref="AX64:AY64"/>
    <mergeCell ref="AZ64:BA64"/>
    <mergeCell ref="G65:J65"/>
    <mergeCell ref="K65:AT65"/>
    <mergeCell ref="AU65:AW65"/>
    <mergeCell ref="AX65:AY65"/>
    <mergeCell ref="AZ65:BA65"/>
    <mergeCell ref="G66:J66"/>
    <mergeCell ref="K66:AT66"/>
    <mergeCell ref="AU66:AW66"/>
    <mergeCell ref="AX66:AY66"/>
    <mergeCell ref="AZ66:BA66"/>
    <mergeCell ref="G67:J67"/>
    <mergeCell ref="K67:AT67"/>
    <mergeCell ref="AU67:AW67"/>
    <mergeCell ref="AX67:AY67"/>
    <mergeCell ref="AZ67:BA67"/>
    <mergeCell ref="G68:J68"/>
    <mergeCell ref="K68:AT68"/>
    <mergeCell ref="AU68:AW68"/>
    <mergeCell ref="AX68:AY68"/>
    <mergeCell ref="AZ68:BA68"/>
    <mergeCell ref="G69:J69"/>
    <mergeCell ref="K69:AT69"/>
    <mergeCell ref="AU69:AW69"/>
    <mergeCell ref="AX69:AY69"/>
    <mergeCell ref="AZ69:BA69"/>
    <mergeCell ref="G70:J70"/>
    <mergeCell ref="K70:AT70"/>
    <mergeCell ref="AU70:AW70"/>
    <mergeCell ref="AX70:AY70"/>
    <mergeCell ref="AZ70:BA70"/>
    <mergeCell ref="G71:J71"/>
    <mergeCell ref="K71:AT71"/>
    <mergeCell ref="AU71:AW71"/>
    <mergeCell ref="AX71:AY71"/>
    <mergeCell ref="AZ71:BA71"/>
    <mergeCell ref="G72:J72"/>
    <mergeCell ref="K72:AT72"/>
    <mergeCell ref="AU72:AW72"/>
    <mergeCell ref="AX72:AY72"/>
    <mergeCell ref="AZ72:BA72"/>
    <mergeCell ref="G73:J73"/>
    <mergeCell ref="K73:AT73"/>
    <mergeCell ref="AU73:AW73"/>
    <mergeCell ref="AX73:AY73"/>
    <mergeCell ref="AZ73:BA73"/>
    <mergeCell ref="G74:J74"/>
    <mergeCell ref="K74:AT74"/>
    <mergeCell ref="AU74:AW74"/>
    <mergeCell ref="AX74:AY74"/>
    <mergeCell ref="AZ74:BA74"/>
    <mergeCell ref="G75:J75"/>
    <mergeCell ref="K75:AT75"/>
    <mergeCell ref="AU75:AW75"/>
    <mergeCell ref="AX75:AY75"/>
    <mergeCell ref="AZ75:BA75"/>
    <mergeCell ref="G76:J76"/>
    <mergeCell ref="K76:AT76"/>
    <mergeCell ref="AU76:AW76"/>
    <mergeCell ref="AX76:AY76"/>
    <mergeCell ref="AZ76:BA76"/>
    <mergeCell ref="G77:J77"/>
    <mergeCell ref="K77:AT77"/>
    <mergeCell ref="AU77:AW77"/>
    <mergeCell ref="AX77:AY77"/>
    <mergeCell ref="AZ77:BA77"/>
    <mergeCell ref="G78:J78"/>
    <mergeCell ref="K78:AT78"/>
    <mergeCell ref="AU78:AW78"/>
    <mergeCell ref="AX78:AY78"/>
    <mergeCell ref="AZ78:BA78"/>
    <mergeCell ref="G79:J79"/>
    <mergeCell ref="K79:AT79"/>
    <mergeCell ref="AU79:AW79"/>
    <mergeCell ref="AX79:AY79"/>
    <mergeCell ref="AZ79:BA79"/>
    <mergeCell ref="G80:J80"/>
    <mergeCell ref="K80:AT80"/>
    <mergeCell ref="AU80:AW80"/>
    <mergeCell ref="AX80:AY80"/>
    <mergeCell ref="AZ80:BA80"/>
    <mergeCell ref="G81:J81"/>
    <mergeCell ref="K81:AT81"/>
    <mergeCell ref="AU81:AW81"/>
    <mergeCell ref="AX81:AY81"/>
    <mergeCell ref="AZ81:BA81"/>
    <mergeCell ref="G82:J82"/>
    <mergeCell ref="K82:AT82"/>
    <mergeCell ref="AU82:AW82"/>
    <mergeCell ref="AX82:AY82"/>
    <mergeCell ref="AZ82:BA82"/>
    <mergeCell ref="G83:J83"/>
    <mergeCell ref="K83:AT83"/>
    <mergeCell ref="AU83:AW83"/>
    <mergeCell ref="AX83:AY83"/>
    <mergeCell ref="AZ83:BA83"/>
    <mergeCell ref="G84:J84"/>
    <mergeCell ref="K84:AT84"/>
    <mergeCell ref="AU84:AW84"/>
    <mergeCell ref="AX84:AY84"/>
    <mergeCell ref="AZ84:BA84"/>
    <mergeCell ref="G85:J85"/>
    <mergeCell ref="K85:AT85"/>
    <mergeCell ref="AU85:AW85"/>
    <mergeCell ref="AX85:AY85"/>
    <mergeCell ref="AZ85:BA85"/>
    <mergeCell ref="G86:J86"/>
    <mergeCell ref="K86:AT86"/>
    <mergeCell ref="AU86:AW86"/>
    <mergeCell ref="AX86:AY86"/>
    <mergeCell ref="AZ86:BA86"/>
    <mergeCell ref="G87:J87"/>
    <mergeCell ref="K87:AT87"/>
    <mergeCell ref="AU87:AW87"/>
    <mergeCell ref="AX87:AY87"/>
    <mergeCell ref="AZ87:BA87"/>
    <mergeCell ref="G91:J92"/>
    <mergeCell ref="K91:AT92"/>
    <mergeCell ref="AU91:AW92"/>
    <mergeCell ref="AX91:AY92"/>
    <mergeCell ref="AZ91:BA92"/>
    <mergeCell ref="G93:J93"/>
    <mergeCell ref="K93:AT93"/>
    <mergeCell ref="AU93:AW93"/>
    <mergeCell ref="AX93:AY93"/>
    <mergeCell ref="AZ93:BA93"/>
    <mergeCell ref="G94:J94"/>
    <mergeCell ref="K94:AT94"/>
    <mergeCell ref="AU94:AW94"/>
    <mergeCell ref="AX94:AY94"/>
    <mergeCell ref="AZ94:BA94"/>
    <mergeCell ref="G95:J95"/>
    <mergeCell ref="K95:AT95"/>
    <mergeCell ref="AU95:AW95"/>
    <mergeCell ref="AX95:AY95"/>
    <mergeCell ref="AZ95:BA95"/>
    <mergeCell ref="G96:J96"/>
    <mergeCell ref="K96:AT96"/>
    <mergeCell ref="AU96:AW96"/>
    <mergeCell ref="AX96:AY96"/>
    <mergeCell ref="AZ96:BA96"/>
    <mergeCell ref="G97:J97"/>
    <mergeCell ref="K97:AT97"/>
    <mergeCell ref="AU97:AW97"/>
    <mergeCell ref="AX97:AY97"/>
    <mergeCell ref="AZ97:BA97"/>
    <mergeCell ref="G98:J98"/>
    <mergeCell ref="K98:AT98"/>
    <mergeCell ref="AU98:AW98"/>
    <mergeCell ref="AX98:AY98"/>
    <mergeCell ref="AZ98:BA98"/>
    <mergeCell ref="G99:J99"/>
    <mergeCell ref="K99:AT99"/>
    <mergeCell ref="AU99:AW99"/>
    <mergeCell ref="AX99:AY99"/>
    <mergeCell ref="AZ99:BA99"/>
    <mergeCell ref="G100:J100"/>
    <mergeCell ref="K100:AT100"/>
    <mergeCell ref="AU100:AW100"/>
    <mergeCell ref="AX100:AY100"/>
    <mergeCell ref="AZ100:BA100"/>
    <mergeCell ref="G101:J101"/>
    <mergeCell ref="K101:AT101"/>
    <mergeCell ref="AU101:AW101"/>
    <mergeCell ref="AX101:AY101"/>
    <mergeCell ref="AZ101:BA101"/>
    <mergeCell ref="G102:J102"/>
    <mergeCell ref="K102:AT102"/>
    <mergeCell ref="AU102:AW102"/>
    <mergeCell ref="AX102:AY102"/>
    <mergeCell ref="AZ102:BA102"/>
    <mergeCell ref="G103:J103"/>
    <mergeCell ref="K103:AT103"/>
    <mergeCell ref="AU103:AW103"/>
    <mergeCell ref="AX103:AY103"/>
    <mergeCell ref="AZ103:BA103"/>
    <mergeCell ref="G104:J104"/>
    <mergeCell ref="K104:AT104"/>
    <mergeCell ref="AU104:AW104"/>
    <mergeCell ref="AX104:AY104"/>
    <mergeCell ref="AZ104:BA104"/>
    <mergeCell ref="G105:J105"/>
    <mergeCell ref="K105:AT105"/>
    <mergeCell ref="AU105:AW105"/>
    <mergeCell ref="AX105:AY105"/>
    <mergeCell ref="AZ105:BA105"/>
    <mergeCell ref="G106:J106"/>
    <mergeCell ref="K106:AT106"/>
    <mergeCell ref="AU106:AW106"/>
    <mergeCell ref="AX106:AY106"/>
    <mergeCell ref="AZ106:BA106"/>
    <mergeCell ref="G107:J107"/>
    <mergeCell ref="K107:AT107"/>
    <mergeCell ref="AU107:AW107"/>
    <mergeCell ref="AX107:AY107"/>
    <mergeCell ref="AZ107:BA107"/>
    <mergeCell ref="G108:J108"/>
    <mergeCell ref="K108:AT108"/>
    <mergeCell ref="AU108:AW108"/>
    <mergeCell ref="AX108:AY108"/>
    <mergeCell ref="AZ108:BA108"/>
    <mergeCell ref="G109:J109"/>
    <mergeCell ref="K109:AT109"/>
    <mergeCell ref="AU109:AW109"/>
    <mergeCell ref="AX109:AY109"/>
    <mergeCell ref="AZ109:BA109"/>
    <mergeCell ref="G110:J110"/>
    <mergeCell ref="K110:AT110"/>
    <mergeCell ref="AU110:AW110"/>
    <mergeCell ref="AX110:AY110"/>
    <mergeCell ref="AZ110:BA110"/>
    <mergeCell ref="G111:J111"/>
    <mergeCell ref="K111:AT111"/>
    <mergeCell ref="AU111:AW111"/>
    <mergeCell ref="AX111:AY111"/>
    <mergeCell ref="AZ111:BA111"/>
    <mergeCell ref="G112:J112"/>
    <mergeCell ref="K112:AT112"/>
    <mergeCell ref="AU112:AW112"/>
    <mergeCell ref="AX112:AY112"/>
    <mergeCell ref="AZ112:BA112"/>
    <mergeCell ref="G113:J113"/>
    <mergeCell ref="K113:AT113"/>
    <mergeCell ref="AU113:AW113"/>
    <mergeCell ref="AX113:AY113"/>
    <mergeCell ref="AZ113:BA113"/>
    <mergeCell ref="G114:J114"/>
    <mergeCell ref="K114:AT114"/>
    <mergeCell ref="AU114:AW114"/>
    <mergeCell ref="AX114:AY114"/>
    <mergeCell ref="AZ114:BA114"/>
    <mergeCell ref="G115:J115"/>
    <mergeCell ref="K115:AT115"/>
    <mergeCell ref="AU115:AW115"/>
    <mergeCell ref="AX115:AY115"/>
    <mergeCell ref="AZ115:BA115"/>
    <mergeCell ref="G116:J116"/>
    <mergeCell ref="K116:AT116"/>
    <mergeCell ref="AU116:AW116"/>
    <mergeCell ref="AX116:AY116"/>
    <mergeCell ref="AZ116:BA116"/>
    <mergeCell ref="G117:J117"/>
    <mergeCell ref="K117:AT117"/>
    <mergeCell ref="AU117:AW117"/>
    <mergeCell ref="AX117:AY117"/>
    <mergeCell ref="AZ117:BA117"/>
    <mergeCell ref="G118:J118"/>
    <mergeCell ref="K118:AT118"/>
    <mergeCell ref="AU118:AW118"/>
    <mergeCell ref="AX118:AY118"/>
    <mergeCell ref="AZ118:BA118"/>
    <mergeCell ref="G119:J119"/>
    <mergeCell ref="K119:AT119"/>
    <mergeCell ref="AU119:AW119"/>
    <mergeCell ref="AX119:AY119"/>
    <mergeCell ref="AZ119:BA119"/>
    <mergeCell ref="G120:J120"/>
    <mergeCell ref="K120:AT120"/>
    <mergeCell ref="AU120:AW120"/>
    <mergeCell ref="AX120:AY120"/>
    <mergeCell ref="AZ120:BA120"/>
    <mergeCell ref="G121:J121"/>
    <mergeCell ref="K121:AT121"/>
    <mergeCell ref="AU121:AW121"/>
    <mergeCell ref="AX121:AY121"/>
    <mergeCell ref="AZ121:BA121"/>
    <mergeCell ref="G122:J122"/>
    <mergeCell ref="K122:AT122"/>
    <mergeCell ref="AU122:AW122"/>
    <mergeCell ref="AX122:AY122"/>
    <mergeCell ref="AZ122:BA122"/>
    <mergeCell ref="G123:J123"/>
    <mergeCell ref="K123:AT123"/>
    <mergeCell ref="AU123:AW123"/>
    <mergeCell ref="AX123:AY123"/>
    <mergeCell ref="AZ123:BA123"/>
    <mergeCell ref="G124:J124"/>
    <mergeCell ref="K124:AT124"/>
    <mergeCell ref="AU124:AW124"/>
    <mergeCell ref="AX124:AY124"/>
    <mergeCell ref="AZ124:BA124"/>
    <mergeCell ref="G125:J125"/>
    <mergeCell ref="K125:AT125"/>
    <mergeCell ref="AU125:AW125"/>
    <mergeCell ref="AX125:AY125"/>
    <mergeCell ref="AZ125:BA125"/>
    <mergeCell ref="G126:J126"/>
    <mergeCell ref="K126:AT126"/>
    <mergeCell ref="AU126:AW126"/>
    <mergeCell ref="AX126:AY126"/>
    <mergeCell ref="AZ126:BA126"/>
    <mergeCell ref="G127:J127"/>
    <mergeCell ref="K127:AT127"/>
    <mergeCell ref="AU127:AW127"/>
    <mergeCell ref="AX127:AY127"/>
    <mergeCell ref="AZ127:BA127"/>
    <mergeCell ref="G128:J128"/>
    <mergeCell ref="K128:AT128"/>
    <mergeCell ref="AU128:AW128"/>
    <mergeCell ref="AX128:AY128"/>
    <mergeCell ref="AZ128:BA128"/>
    <mergeCell ref="G129:J129"/>
    <mergeCell ref="K129:AT129"/>
    <mergeCell ref="AU129:AW129"/>
    <mergeCell ref="AX129:AY129"/>
    <mergeCell ref="AZ129:BA129"/>
    <mergeCell ref="G130:J130"/>
    <mergeCell ref="K130:AT130"/>
    <mergeCell ref="AU130:AW130"/>
    <mergeCell ref="AX130:AY130"/>
    <mergeCell ref="AZ130:BA130"/>
    <mergeCell ref="G131:J131"/>
    <mergeCell ref="K131:AT131"/>
    <mergeCell ref="AU131:AW131"/>
    <mergeCell ref="AX131:AY131"/>
    <mergeCell ref="AZ131:BA131"/>
    <mergeCell ref="G132:J132"/>
    <mergeCell ref="K132:AT132"/>
    <mergeCell ref="AU132:AW132"/>
    <mergeCell ref="AX132:AY132"/>
    <mergeCell ref="AZ132:BA132"/>
    <mergeCell ref="G133:J133"/>
    <mergeCell ref="K133:AT133"/>
    <mergeCell ref="AU133:AW133"/>
    <mergeCell ref="AX133:AY133"/>
    <mergeCell ref="AZ133:BA133"/>
    <mergeCell ref="G138:J138"/>
    <mergeCell ref="K138:AT138"/>
    <mergeCell ref="AU138:AW138"/>
    <mergeCell ref="AX138:AY138"/>
    <mergeCell ref="AZ138:BA138"/>
    <mergeCell ref="G139:J139"/>
    <mergeCell ref="K139:AT139"/>
    <mergeCell ref="AU139:AW139"/>
    <mergeCell ref="AX139:AY139"/>
    <mergeCell ref="AZ139:BA139"/>
    <mergeCell ref="G140:J140"/>
    <mergeCell ref="K140:AT140"/>
    <mergeCell ref="AU140:AW140"/>
    <mergeCell ref="AX140:AY140"/>
    <mergeCell ref="AZ140:BA140"/>
    <mergeCell ref="G141:J141"/>
    <mergeCell ref="K141:AT141"/>
    <mergeCell ref="AU141:AW141"/>
    <mergeCell ref="AX141:AY141"/>
    <mergeCell ref="AZ141:BA141"/>
    <mergeCell ref="G142:J142"/>
    <mergeCell ref="K142:AT142"/>
    <mergeCell ref="AU142:AW142"/>
    <mergeCell ref="AX142:AY142"/>
    <mergeCell ref="AZ142:BA142"/>
    <mergeCell ref="G143:J143"/>
    <mergeCell ref="K143:AT143"/>
    <mergeCell ref="AU143:AW143"/>
    <mergeCell ref="AX143:AY143"/>
    <mergeCell ref="AZ143:BA143"/>
    <mergeCell ref="AZ146:BA146"/>
    <mergeCell ref="G147:J147"/>
    <mergeCell ref="K147:AT147"/>
    <mergeCell ref="AU147:AW147"/>
    <mergeCell ref="AX147:AY147"/>
    <mergeCell ref="AZ147:BA147"/>
    <mergeCell ref="G144:J144"/>
    <mergeCell ref="K144:AT144"/>
    <mergeCell ref="AU144:AW144"/>
    <mergeCell ref="AX144:AY144"/>
    <mergeCell ref="AZ144:BA144"/>
    <mergeCell ref="G145:J145"/>
    <mergeCell ref="K145:AT145"/>
    <mergeCell ref="AU145:AW145"/>
    <mergeCell ref="AX145:AY145"/>
    <mergeCell ref="AZ145:BA145"/>
    <mergeCell ref="G155:Y155"/>
    <mergeCell ref="G154:K154"/>
    <mergeCell ref="AZ154:BA154"/>
    <mergeCell ref="G156:K156"/>
    <mergeCell ref="G1:AH1"/>
    <mergeCell ref="G3:AH3"/>
    <mergeCell ref="G5:AH5"/>
    <mergeCell ref="G7:AH7"/>
    <mergeCell ref="G9:AH9"/>
    <mergeCell ref="AZ155:BA155"/>
    <mergeCell ref="G148:J148"/>
    <mergeCell ref="K148:AT148"/>
    <mergeCell ref="AU148:AW148"/>
    <mergeCell ref="AX148:AY148"/>
    <mergeCell ref="AZ148:BA148"/>
    <mergeCell ref="G149:J149"/>
    <mergeCell ref="K149:AT149"/>
    <mergeCell ref="AU149:AW149"/>
    <mergeCell ref="AX149:AY149"/>
    <mergeCell ref="AZ149:BA149"/>
    <mergeCell ref="G146:J146"/>
    <mergeCell ref="K146:AT146"/>
    <mergeCell ref="AU146:AW146"/>
    <mergeCell ref="AX146:AY146"/>
  </mergeCells>
  <conditionalFormatting sqref="G89">
    <cfRule type="containsText" dxfId="29" priority="6" operator="containsText" text="Obrazac prazan">
      <formula>NOT(ISERROR(SEARCH("Obrazac prazan",G89)))</formula>
    </cfRule>
  </conditionalFormatting>
  <conditionalFormatting sqref="G137">
    <cfRule type="containsText" dxfId="28" priority="7" operator="containsText" text="Obrazac prazan">
      <formula>NOT(ISERROR(SEARCH("Obrazac prazan",G137)))</formula>
    </cfRule>
  </conditionalFormatting>
  <conditionalFormatting sqref="G193">
    <cfRule type="containsText" dxfId="27" priority="8" operator="containsText" text="Obrazac prazan">
      <formula>NOT(ISERROR(SEARCH("Obrazac prazan",G193)))</formula>
    </cfRule>
  </conditionalFormatting>
  <conditionalFormatting sqref="AX18:BA39 AX45:BA87 AX95:BA133 AX139:BA149">
    <cfRule type="expression" priority="9">
      <formula>_xlfn.ISFORMULA(AB)</formula>
    </cfRule>
  </conditionalFormatting>
  <conditionalFormatting sqref="AZ2:BA3">
    <cfRule type="expression" dxfId="26" priority="1">
      <formula>OR(LEFT(#REF!,5)="Reviz",LEFT(#REF!,6)="Izjava")</formula>
    </cfRule>
  </conditionalFormatting>
  <dataValidations count="1">
    <dataValidation type="whole" allowBlank="1" showInputMessage="1" showErrorMessage="1" sqref="AX17:BA39 AX45:BA87 AX94:BA133 AX139:BA149" xr:uid="{BD653010-A96F-4F6B-A69A-78B97E497446}">
      <formula1>-9.99999E+307</formula1>
      <formula2>9.99999E+307</formula2>
    </dataValidation>
  </dataValidations>
  <pageMargins left="0.82677165354330706" right="0.19685039370078741" top="0.23622047244094488" bottom="0.15748031496062992" header="0.51181102362204722" footer="0.51181102362204722"/>
  <pageSetup paperSize="9" scale="39" firstPageNumber="0" fitToHeight="0" orientation="landscape" horizontalDpi="300" verticalDpi="300" r:id="rId1"/>
  <rowBreaks count="3" manualBreakCount="3">
    <brk id="43" max="1048575" man="1"/>
    <brk id="90" max="1048575" man="1"/>
    <brk id="137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61AD-0071-4AF2-A004-3210E32A2665}">
  <sheetPr>
    <tabColor theme="7" tint="-0.249977111117893"/>
    <pageSetUpPr fitToPage="1"/>
  </sheetPr>
  <dimension ref="A1:ALB160"/>
  <sheetViews>
    <sheetView showGridLines="0" view="pageLayout" topLeftCell="F124" zoomScale="40" zoomScaleNormal="40" zoomScalePageLayoutView="40" workbookViewId="0">
      <selection activeCell="F14" sqref="F14"/>
    </sheetView>
  </sheetViews>
  <sheetFormatPr defaultColWidth="2.5703125" defaultRowHeight="20.25" x14ac:dyDescent="0.3"/>
  <cols>
    <col min="1" max="2" width="10.140625" hidden="1" customWidth="1"/>
    <col min="3" max="3" width="12.42578125" hidden="1" customWidth="1"/>
    <col min="4" max="4" width="16.7109375" hidden="1" customWidth="1"/>
    <col min="5" max="5" width="10.140625" style="14" hidden="1" customWidth="1"/>
    <col min="6" max="7" width="9.7109375" style="14" customWidth="1"/>
    <col min="8" max="8" width="12.140625" style="14" customWidth="1"/>
    <col min="9" max="9" width="26.5703125" style="14" customWidth="1"/>
    <col min="10" max="10" width="3.7109375" style="98" customWidth="1"/>
    <col min="11" max="21" width="3.7109375" style="14" customWidth="1"/>
    <col min="22" max="22" width="3.28515625" style="14" customWidth="1"/>
    <col min="23" max="25" width="6.5703125" style="14" customWidth="1"/>
    <col min="26" max="26" width="11.140625" style="14" customWidth="1"/>
    <col min="27" max="27" width="9.5703125" style="14" customWidth="1"/>
    <col min="28" max="28" width="9" style="14" customWidth="1"/>
    <col min="29" max="31" width="6.5703125" style="14" customWidth="1"/>
    <col min="32" max="32" width="9.140625" style="14" customWidth="1"/>
    <col min="33" max="34" width="6.5703125" style="14" customWidth="1"/>
    <col min="35" max="35" width="9.5703125" style="14" customWidth="1"/>
    <col min="36" max="37" width="5.42578125" style="14" customWidth="1"/>
    <col min="38" max="40" width="4.85546875" style="14" customWidth="1"/>
    <col min="41" max="41" width="1.140625" style="14" customWidth="1"/>
    <col min="42" max="42" width="3.28515625" style="14" customWidth="1"/>
    <col min="43" max="43" width="2" style="14" customWidth="1"/>
    <col min="44" max="44" width="3.85546875" style="14" hidden="1" customWidth="1"/>
    <col min="45" max="45" width="3.85546875" style="14" customWidth="1"/>
    <col min="46" max="46" width="7" style="14" customWidth="1"/>
    <col min="47" max="47" width="18" style="14" customWidth="1"/>
    <col min="48" max="48" width="23.85546875" style="14" customWidth="1"/>
    <col min="49" max="49" width="18" style="14" customWidth="1"/>
    <col min="50" max="50" width="24.140625" style="14" customWidth="1"/>
    <col min="51" max="51" width="3.7109375" style="14" customWidth="1"/>
    <col min="52" max="52" width="5.140625" style="14" customWidth="1"/>
    <col min="53" max="990" width="2.5703125" style="14" customWidth="1"/>
    <col min="991" max="991" width="2.5703125" customWidth="1"/>
  </cols>
  <sheetData>
    <row r="1" spans="1:901" s="6" customFormat="1" ht="29.25" customHeight="1" x14ac:dyDescent="0.5">
      <c r="F1" s="380" t="str">
        <f>BS!G1</f>
        <v xml:space="preserve"> DD ZA OSIGURANJE ''CAMELIJA'' BIHAĆ</v>
      </c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"/>
      <c r="AG1" s="3"/>
      <c r="AH1" s="3"/>
      <c r="AI1" s="3"/>
      <c r="AJ1" s="3"/>
      <c r="AK1" s="3"/>
      <c r="AL1" s="3"/>
      <c r="AM1" s="3"/>
      <c r="AN1" s="3"/>
      <c r="AO1" s="2"/>
      <c r="AP1" s="2"/>
      <c r="AQ1" s="2"/>
      <c r="AR1" s="2"/>
      <c r="AS1" s="2"/>
      <c r="AT1" s="2"/>
      <c r="AU1" s="2"/>
      <c r="AV1" s="2"/>
      <c r="AW1" s="2"/>
      <c r="AX1" s="336" t="s">
        <v>661</v>
      </c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</row>
    <row r="2" spans="1:901" s="5" customFormat="1" ht="29.25" customHeight="1" x14ac:dyDescent="0.5">
      <c r="F2" s="51" t="s">
        <v>0</v>
      </c>
      <c r="G2" s="8"/>
      <c r="H2" s="8"/>
      <c r="I2" s="8"/>
      <c r="J2" s="8"/>
      <c r="K2" s="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337" t="s">
        <v>665</v>
      </c>
    </row>
    <row r="3" spans="1:901" s="6" customFormat="1" ht="29.25" customHeight="1" x14ac:dyDescent="0.5">
      <c r="F3" s="380" t="str">
        <f>BS!G3</f>
        <v>Bihać, 5. Korpusa 3</v>
      </c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  <c r="AT3" s="2"/>
      <c r="AU3" s="2"/>
      <c r="AV3" s="2"/>
      <c r="AW3" s="2"/>
      <c r="AX3" s="4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</row>
    <row r="4" spans="1:901" s="5" customFormat="1" ht="29.25" customHeight="1" x14ac:dyDescent="0.5">
      <c r="F4" s="51" t="s">
        <v>2</v>
      </c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99"/>
    </row>
    <row r="5" spans="1:901" s="5" customFormat="1" ht="29.25" customHeight="1" x14ac:dyDescent="0.5">
      <c r="F5" s="381" t="str">
        <f>BS!G5</f>
        <v>65.12</v>
      </c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10"/>
      <c r="AG5" s="10"/>
      <c r="AH5" s="10"/>
      <c r="AI5" s="10"/>
      <c r="AJ5" s="10"/>
      <c r="AK5" s="10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901" s="6" customFormat="1" ht="29.25" customHeight="1" x14ac:dyDescent="0.5">
      <c r="F6" s="51" t="s">
        <v>655</v>
      </c>
      <c r="G6" s="8"/>
      <c r="H6" s="8"/>
      <c r="I6" s="8"/>
      <c r="J6" s="8"/>
      <c r="K6" s="8"/>
      <c r="L6" s="2"/>
      <c r="M6" s="2"/>
      <c r="N6" s="3"/>
      <c r="O6" s="3"/>
      <c r="P6" s="3"/>
      <c r="Q6" s="3"/>
      <c r="R6" s="3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99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</row>
    <row r="7" spans="1:901" s="5" customFormat="1" ht="29.25" customHeight="1" x14ac:dyDescent="0.5">
      <c r="F7" s="380" t="str">
        <f>BS!G7</f>
        <v>4263232820000</v>
      </c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4" t="str">
        <f>IF('[1]#UNOS'!B12="","",'[1]#UNOS'!B12)</f>
        <v/>
      </c>
    </row>
    <row r="8" spans="1:901" s="6" customFormat="1" ht="29.25" customHeight="1" x14ac:dyDescent="0.5">
      <c r="F8" s="51" t="s">
        <v>1</v>
      </c>
      <c r="G8" s="8"/>
      <c r="H8" s="8"/>
      <c r="I8" s="8"/>
      <c r="J8" s="8"/>
      <c r="K8" s="8"/>
      <c r="L8" s="2"/>
      <c r="M8" s="2"/>
      <c r="N8" s="3"/>
      <c r="O8" s="3"/>
      <c r="P8" s="3"/>
      <c r="Q8" s="3"/>
      <c r="R8" s="3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3"/>
      <c r="AF8" s="3"/>
      <c r="AG8" s="3"/>
      <c r="AH8" s="3"/>
      <c r="AI8" s="3"/>
      <c r="AJ8" s="3"/>
      <c r="AK8" s="3"/>
      <c r="AL8" s="3"/>
      <c r="AM8" s="3"/>
      <c r="AN8" s="3"/>
      <c r="AO8" s="2"/>
      <c r="AP8" s="2"/>
      <c r="AQ8" s="2"/>
      <c r="AR8" s="2"/>
      <c r="AS8" s="2"/>
      <c r="AT8" s="2"/>
      <c r="AU8" s="2"/>
      <c r="AV8" s="2"/>
      <c r="AW8" s="2"/>
      <c r="AX8" s="99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</row>
    <row r="9" spans="1:901" s="5" customFormat="1" ht="29.25" customHeight="1" x14ac:dyDescent="0.5">
      <c r="F9" s="401" t="str">
        <f>BS!G9</f>
        <v>4263232820000</v>
      </c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901" s="6" customFormat="1" ht="29.25" customHeight="1" x14ac:dyDescent="0.5">
      <c r="F10" s="51" t="s">
        <v>658</v>
      </c>
      <c r="G10" s="8"/>
      <c r="H10" s="8"/>
      <c r="I10" s="8"/>
      <c r="J10" s="8"/>
      <c r="K10" s="8"/>
      <c r="L10" s="8"/>
      <c r="M10" s="1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2"/>
      <c r="AP10" s="2"/>
      <c r="AQ10" s="2"/>
      <c r="AR10" s="2"/>
      <c r="AS10" s="2"/>
      <c r="AT10" s="2"/>
      <c r="AU10" s="2"/>
      <c r="AV10" s="2"/>
      <c r="AW10" s="2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</row>
    <row r="11" spans="1:901" s="6" customFormat="1" ht="29.25" customHeight="1" x14ac:dyDescent="0.5">
      <c r="F11" s="51"/>
      <c r="G11" s="8"/>
      <c r="H11" s="8"/>
      <c r="I11" s="8"/>
      <c r="J11" s="8"/>
      <c r="K11" s="8"/>
      <c r="L11" s="8"/>
      <c r="M11" s="1"/>
      <c r="N11" s="3"/>
      <c r="O11" s="3"/>
      <c r="P11" s="3"/>
      <c r="Q11" s="3"/>
      <c r="R11" s="3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2"/>
      <c r="AP11" s="2"/>
      <c r="AQ11" s="2"/>
      <c r="AR11" s="2"/>
      <c r="AS11" s="2"/>
      <c r="AT11" s="2"/>
      <c r="AU11" s="2"/>
      <c r="AV11" s="2"/>
      <c r="AW11" s="2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</row>
    <row r="12" spans="1:901" s="5" customFormat="1" ht="33.75" customHeight="1" x14ac:dyDescent="0.5">
      <c r="F12" s="399" t="s">
        <v>317</v>
      </c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399"/>
      <c r="AM12" s="399"/>
      <c r="AN12" s="399"/>
      <c r="AO12" s="399"/>
      <c r="AP12" s="399"/>
      <c r="AQ12" s="399"/>
      <c r="AR12" s="399"/>
      <c r="AS12" s="399"/>
      <c r="AT12" s="399"/>
      <c r="AU12" s="399"/>
      <c r="AV12" s="399"/>
      <c r="AW12" s="399"/>
      <c r="AX12" s="399"/>
    </row>
    <row r="13" spans="1:901" s="14" customFormat="1" ht="33.75" x14ac:dyDescent="0.3">
      <c r="A13"/>
      <c r="B13"/>
      <c r="C13"/>
      <c r="D13"/>
      <c r="F13" s="400" t="s">
        <v>697</v>
      </c>
      <c r="G13" s="400"/>
      <c r="H13" s="400"/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0"/>
      <c r="AJ13" s="400"/>
      <c r="AK13" s="400"/>
      <c r="AL13" s="400"/>
      <c r="AM13" s="400"/>
      <c r="AN13" s="400"/>
      <c r="AO13" s="400"/>
      <c r="AP13" s="400"/>
      <c r="AQ13" s="400"/>
      <c r="AR13" s="400"/>
      <c r="AS13" s="400"/>
      <c r="AT13" s="400"/>
      <c r="AU13" s="400"/>
      <c r="AV13" s="400"/>
      <c r="AW13" s="400"/>
      <c r="AX13" s="400"/>
    </row>
    <row r="14" spans="1:901" s="14" customFormat="1" ht="29.25" x14ac:dyDescent="0.3">
      <c r="A14"/>
      <c r="B14"/>
      <c r="C14"/>
      <c r="D14"/>
      <c r="F14" s="100" t="str">
        <f>IF(LEFT([1]OsnPodaci!A55,6)="Stečaj",[1]OsnPodaci!A55,IF(LEFT([1]OsnPodaci!$A$55,8)="Likvidac",[1]OsnPodaci!A55,IF(LEFT([1]OsnPodaci!A55,8)="Statusne",[1]OsnPodaci!A55,IF(LEFT([1]OsnPodaci!A55,7)="Revizor","NE POPUNJAVATI, NE ŠTAMPATI I NE BRISATI OVAJ OBRAZAC!",IF(LEFT([1]OsnPodaci!A55,6)="Izjava","NE POPUNJAVATI, NE ŠTAMPATI I NE BRISATI OVAJ OBRAZAC!","")))))</f>
        <v/>
      </c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7"/>
    </row>
    <row r="15" spans="1:901" s="102" customFormat="1" ht="44.25" customHeight="1" x14ac:dyDescent="0.4">
      <c r="F15" s="392" t="s">
        <v>4</v>
      </c>
      <c r="G15" s="392"/>
      <c r="H15" s="392"/>
      <c r="I15" s="392"/>
      <c r="J15" s="391" t="s">
        <v>5</v>
      </c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3" t="s">
        <v>6</v>
      </c>
      <c r="AS15" s="393"/>
      <c r="AT15" s="393"/>
      <c r="AU15" s="392" t="s">
        <v>689</v>
      </c>
      <c r="AV15" s="392"/>
      <c r="AW15" s="392" t="s">
        <v>690</v>
      </c>
      <c r="AX15" s="392"/>
    </row>
    <row r="16" spans="1:901" s="103" customFormat="1" ht="79.5" customHeight="1" x14ac:dyDescent="0.4">
      <c r="F16" s="392"/>
      <c r="G16" s="392"/>
      <c r="H16" s="392"/>
      <c r="I16" s="392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3"/>
      <c r="AS16" s="393"/>
      <c r="AT16" s="393"/>
      <c r="AU16" s="392"/>
      <c r="AV16" s="392"/>
      <c r="AW16" s="392"/>
      <c r="AX16" s="392"/>
    </row>
    <row r="17" spans="1:50" s="18" customFormat="1" ht="23.25" customHeight="1" x14ac:dyDescent="0.35">
      <c r="F17" s="390">
        <v>1</v>
      </c>
      <c r="G17" s="390"/>
      <c r="H17" s="390"/>
      <c r="I17" s="390"/>
      <c r="J17" s="390">
        <v>2</v>
      </c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>
        <v>3</v>
      </c>
      <c r="AS17" s="390"/>
      <c r="AT17" s="390"/>
      <c r="AU17" s="390">
        <v>4</v>
      </c>
      <c r="AV17" s="390"/>
      <c r="AW17" s="390">
        <v>5</v>
      </c>
      <c r="AX17" s="390"/>
    </row>
    <row r="18" spans="1:50" s="104" customFormat="1" ht="33.75" customHeight="1" x14ac:dyDescent="0.4">
      <c r="A18" s="104">
        <v>0.01</v>
      </c>
      <c r="B18" s="104">
        <v>1.08</v>
      </c>
      <c r="C18" s="104">
        <f t="shared" ref="C18:C39" si="0">IF(LEN(AU18)=0,"",1+ABS((AU18*A18)/LEN(AU18))+A18)</f>
        <v>20166.419999999998</v>
      </c>
      <c r="D18" s="104">
        <f t="shared" ref="D18:D39" si="1">IF(LEN(AW18)=0,"",1+ABS((AW18*B18)/LEN(AW18))+B18)</f>
        <v>2270391.7150000003</v>
      </c>
      <c r="F18" s="391"/>
      <c r="G18" s="391"/>
      <c r="H18" s="391"/>
      <c r="I18" s="391"/>
      <c r="J18" s="402" t="s">
        <v>318</v>
      </c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3" t="s">
        <v>9</v>
      </c>
      <c r="AS18" s="403"/>
      <c r="AT18" s="403"/>
      <c r="AU18" s="411">
        <f t="array" ref="AU18">IF(AND(ISBLANK(AU19:AV26)),"",SUM(AU19:AV26))</f>
        <v>16132328</v>
      </c>
      <c r="AV18" s="411"/>
      <c r="AW18" s="411">
        <f t="array" ref="AW18">IF(AND(ISBLANK(AW19:AX26)),"",SUM(AW19:AX26))</f>
        <v>16817701</v>
      </c>
      <c r="AX18" s="411"/>
    </row>
    <row r="19" spans="1:50" s="105" customFormat="1" ht="33.75" customHeight="1" x14ac:dyDescent="0.4">
      <c r="A19" s="105">
        <v>0.02</v>
      </c>
      <c r="B19" s="105">
        <v>1.0900000000000001</v>
      </c>
      <c r="C19" s="105">
        <f t="shared" si="0"/>
        <v>44441.759999999995</v>
      </c>
      <c r="D19" s="105">
        <f t="shared" si="1"/>
        <v>2425137.5037500001</v>
      </c>
      <c r="F19" s="386" t="s">
        <v>319</v>
      </c>
      <c r="G19" s="386"/>
      <c r="H19" s="386"/>
      <c r="I19" s="386"/>
      <c r="J19" s="385" t="s">
        <v>320</v>
      </c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5"/>
      <c r="AE19" s="385"/>
      <c r="AF19" s="385"/>
      <c r="AG19" s="385"/>
      <c r="AH19" s="385"/>
      <c r="AI19" s="385"/>
      <c r="AJ19" s="385"/>
      <c r="AK19" s="385"/>
      <c r="AL19" s="385"/>
      <c r="AM19" s="385"/>
      <c r="AN19" s="385"/>
      <c r="AO19" s="385"/>
      <c r="AP19" s="385"/>
      <c r="AQ19" s="385"/>
      <c r="AR19" s="384" t="s">
        <v>12</v>
      </c>
      <c r="AS19" s="384"/>
      <c r="AT19" s="384"/>
      <c r="AU19" s="388">
        <f>[3]BU!$AU$19</f>
        <v>17776296</v>
      </c>
      <c r="AV19" s="388"/>
      <c r="AW19" s="388">
        <f>[3]BU!$AW$19</f>
        <v>17799159</v>
      </c>
      <c r="AX19" s="388"/>
    </row>
    <row r="20" spans="1:50" s="105" customFormat="1" ht="33.75" customHeight="1" x14ac:dyDescent="0.4">
      <c r="A20" s="105">
        <v>0.03</v>
      </c>
      <c r="B20" s="105">
        <v>1.1000000000000001</v>
      </c>
      <c r="C20" s="105">
        <f t="shared" si="0"/>
        <v>1.03</v>
      </c>
      <c r="D20" s="105">
        <f t="shared" si="1"/>
        <v>2.1</v>
      </c>
      <c r="F20" s="386">
        <v>701</v>
      </c>
      <c r="G20" s="386"/>
      <c r="H20" s="386"/>
      <c r="I20" s="386"/>
      <c r="J20" s="385" t="s">
        <v>321</v>
      </c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5"/>
      <c r="AG20" s="385"/>
      <c r="AH20" s="385"/>
      <c r="AI20" s="385"/>
      <c r="AJ20" s="385"/>
      <c r="AK20" s="385"/>
      <c r="AL20" s="385"/>
      <c r="AM20" s="385"/>
      <c r="AN20" s="385"/>
      <c r="AO20" s="385"/>
      <c r="AP20" s="385"/>
      <c r="AQ20" s="385"/>
      <c r="AR20" s="384" t="s">
        <v>10</v>
      </c>
      <c r="AS20" s="384"/>
      <c r="AT20" s="384"/>
      <c r="AU20" s="388">
        <v>0</v>
      </c>
      <c r="AV20" s="388"/>
      <c r="AW20" s="388">
        <v>0</v>
      </c>
      <c r="AX20" s="388"/>
    </row>
    <row r="21" spans="1:50" s="105" customFormat="1" ht="33.75" customHeight="1" x14ac:dyDescent="0.4">
      <c r="A21" s="105">
        <v>0.04</v>
      </c>
      <c r="B21" s="105">
        <v>1.1100000000000001</v>
      </c>
      <c r="C21" s="105">
        <f t="shared" si="0"/>
        <v>762.11428571428576</v>
      </c>
      <c r="D21" s="105">
        <f t="shared" si="1"/>
        <v>12536.970000000001</v>
      </c>
      <c r="F21" s="386" t="s">
        <v>322</v>
      </c>
      <c r="G21" s="386"/>
      <c r="H21" s="386"/>
      <c r="I21" s="386"/>
      <c r="J21" s="385" t="s">
        <v>323</v>
      </c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5"/>
      <c r="AM21" s="385"/>
      <c r="AN21" s="385"/>
      <c r="AO21" s="385"/>
      <c r="AP21" s="385"/>
      <c r="AQ21" s="385"/>
      <c r="AR21" s="384" t="s">
        <v>16</v>
      </c>
      <c r="AS21" s="384"/>
      <c r="AT21" s="384"/>
      <c r="AU21" s="388">
        <f>[3]BU!$AU$21</f>
        <v>-133188</v>
      </c>
      <c r="AV21" s="388"/>
      <c r="AW21" s="388">
        <f>[3]BU!$AW$21</f>
        <v>-67756</v>
      </c>
      <c r="AX21" s="388"/>
    </row>
    <row r="22" spans="1:50" s="105" customFormat="1" ht="33.75" customHeight="1" x14ac:dyDescent="0.4">
      <c r="A22" s="105">
        <v>0.05</v>
      </c>
      <c r="B22" s="105">
        <v>1.1200000000000001</v>
      </c>
      <c r="C22" s="105">
        <f t="shared" si="0"/>
        <v>3537.1571428571428</v>
      </c>
      <c r="D22" s="105">
        <f t="shared" si="1"/>
        <v>105411.56000000001</v>
      </c>
      <c r="F22" s="386" t="s">
        <v>324</v>
      </c>
      <c r="G22" s="386"/>
      <c r="H22" s="386"/>
      <c r="I22" s="386"/>
      <c r="J22" s="385" t="s">
        <v>325</v>
      </c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385"/>
      <c r="AO22" s="385"/>
      <c r="AP22" s="385"/>
      <c r="AQ22" s="385"/>
      <c r="AR22" s="384" t="s">
        <v>19</v>
      </c>
      <c r="AS22" s="384"/>
      <c r="AT22" s="384"/>
      <c r="AU22" s="388">
        <f>[3]BU!$AU$22</f>
        <v>-495055</v>
      </c>
      <c r="AV22" s="388"/>
      <c r="AW22" s="388">
        <f>[3]BU!$AW$22</f>
        <v>-658809</v>
      </c>
      <c r="AX22" s="388"/>
    </row>
    <row r="23" spans="1:50" s="105" customFormat="1" ht="33.75" customHeight="1" x14ac:dyDescent="0.4">
      <c r="A23" s="105">
        <v>6.0000000000000005E-2</v>
      </c>
      <c r="B23" s="105">
        <v>1.1300000000000001</v>
      </c>
      <c r="C23" s="105">
        <f t="shared" si="0"/>
        <v>1.06</v>
      </c>
      <c r="D23" s="105">
        <f t="shared" si="1"/>
        <v>2.13</v>
      </c>
      <c r="F23" s="386" t="s">
        <v>326</v>
      </c>
      <c r="G23" s="386"/>
      <c r="H23" s="386"/>
      <c r="I23" s="386"/>
      <c r="J23" s="385" t="s">
        <v>327</v>
      </c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5"/>
      <c r="AN23" s="385"/>
      <c r="AO23" s="385"/>
      <c r="AP23" s="385"/>
      <c r="AQ23" s="385"/>
      <c r="AR23" s="384" t="s">
        <v>22</v>
      </c>
      <c r="AS23" s="384"/>
      <c r="AT23" s="384"/>
      <c r="AU23" s="388">
        <v>0</v>
      </c>
      <c r="AV23" s="388"/>
      <c r="AW23" s="388">
        <v>0</v>
      </c>
      <c r="AX23" s="388"/>
    </row>
    <row r="24" spans="1:50" s="105" customFormat="1" ht="33.75" customHeight="1" x14ac:dyDescent="0.4">
      <c r="A24" s="105">
        <v>7.0000000000000007E-2</v>
      </c>
      <c r="B24" s="105">
        <v>1.1400000000000001</v>
      </c>
      <c r="C24" s="105">
        <f t="shared" si="0"/>
        <v>9776.3775000000005</v>
      </c>
      <c r="D24" s="105">
        <f t="shared" si="1"/>
        <v>59064.07428571429</v>
      </c>
      <c r="F24" s="386" t="s">
        <v>328</v>
      </c>
      <c r="G24" s="386"/>
      <c r="H24" s="386"/>
      <c r="I24" s="386"/>
      <c r="J24" s="385" t="s">
        <v>329</v>
      </c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85"/>
      <c r="AI24" s="385"/>
      <c r="AJ24" s="385"/>
      <c r="AK24" s="385"/>
      <c r="AL24" s="385"/>
      <c r="AM24" s="385"/>
      <c r="AN24" s="385"/>
      <c r="AO24" s="385"/>
      <c r="AP24" s="385"/>
      <c r="AQ24" s="385"/>
      <c r="AR24" s="384" t="s">
        <v>25</v>
      </c>
      <c r="AS24" s="384"/>
      <c r="AT24" s="384"/>
      <c r="AU24" s="388">
        <f>[3]BU!$AU$24</f>
        <v>-1117178</v>
      </c>
      <c r="AV24" s="388"/>
      <c r="AW24" s="388">
        <f>[3]BU!$AW$24</f>
        <v>-362661</v>
      </c>
      <c r="AX24" s="388"/>
    </row>
    <row r="25" spans="1:50" s="105" customFormat="1" ht="33.75" customHeight="1" x14ac:dyDescent="0.4">
      <c r="A25" s="105">
        <v>0.08</v>
      </c>
      <c r="B25" s="105">
        <v>1.1500000000000001</v>
      </c>
      <c r="C25" s="105">
        <f t="shared" si="0"/>
        <v>1353.7866666666666</v>
      </c>
      <c r="D25" s="105">
        <f t="shared" si="1"/>
        <v>20657.683333333338</v>
      </c>
      <c r="F25" s="386" t="s">
        <v>330</v>
      </c>
      <c r="G25" s="386"/>
      <c r="H25" s="386"/>
      <c r="I25" s="386"/>
      <c r="J25" s="385" t="s">
        <v>331</v>
      </c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4" t="s">
        <v>27</v>
      </c>
      <c r="AS25" s="384"/>
      <c r="AT25" s="384"/>
      <c r="AU25" s="388">
        <f>[3]BU!$AU$25</f>
        <v>101453</v>
      </c>
      <c r="AV25" s="388"/>
      <c r="AW25" s="388">
        <f>[3]BU!$AW$25</f>
        <v>107768</v>
      </c>
      <c r="AX25" s="388"/>
    </row>
    <row r="26" spans="1:50" s="105" customFormat="1" ht="33.75" customHeight="1" x14ac:dyDescent="0.4">
      <c r="A26" s="105">
        <v>0.09</v>
      </c>
      <c r="B26" s="105">
        <v>1.1600000000000001</v>
      </c>
      <c r="C26" s="105">
        <f t="shared" si="0"/>
        <v>1.0900000000000001</v>
      </c>
      <c r="D26" s="105">
        <f t="shared" si="1"/>
        <v>2.16</v>
      </c>
      <c r="F26" s="386">
        <v>7041</v>
      </c>
      <c r="G26" s="386"/>
      <c r="H26" s="386"/>
      <c r="I26" s="386"/>
      <c r="J26" s="385" t="s">
        <v>332</v>
      </c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385"/>
      <c r="AF26" s="385"/>
      <c r="AG26" s="385"/>
      <c r="AH26" s="385"/>
      <c r="AI26" s="385"/>
      <c r="AJ26" s="385"/>
      <c r="AK26" s="385"/>
      <c r="AL26" s="385"/>
      <c r="AM26" s="385"/>
      <c r="AN26" s="385"/>
      <c r="AO26" s="385"/>
      <c r="AP26" s="385"/>
      <c r="AQ26" s="385"/>
      <c r="AR26" s="384" t="s">
        <v>30</v>
      </c>
      <c r="AS26" s="384"/>
      <c r="AT26" s="384"/>
      <c r="AU26" s="388">
        <v>0</v>
      </c>
      <c r="AV26" s="388"/>
      <c r="AW26" s="388">
        <v>0</v>
      </c>
      <c r="AX26" s="388"/>
    </row>
    <row r="27" spans="1:50" s="104" customFormat="1" ht="33.75" customHeight="1" x14ac:dyDescent="0.4">
      <c r="A27" s="104">
        <v>9.9999999999999992E-2</v>
      </c>
      <c r="B27" s="104">
        <v>1.1700000000000002</v>
      </c>
      <c r="C27" s="104">
        <f t="shared" si="0"/>
        <v>2227.5333333333328</v>
      </c>
      <c r="D27" s="104">
        <f t="shared" si="1"/>
        <v>29253.925000000003</v>
      </c>
      <c r="F27" s="391"/>
      <c r="G27" s="391"/>
      <c r="H27" s="391"/>
      <c r="I27" s="391"/>
      <c r="J27" s="402" t="s">
        <v>333</v>
      </c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3" t="s">
        <v>33</v>
      </c>
      <c r="AS27" s="403"/>
      <c r="AT27" s="403"/>
      <c r="AU27" s="411">
        <f>IFERROR(IF(AND(AU28,AU29,AU33,AU34,AU35,AU39,AU46)="","",SUM(AU28,AU29,AU33,AU34,AU35,AU39,AU46)),"")</f>
        <v>133586</v>
      </c>
      <c r="AV27" s="411"/>
      <c r="AW27" s="411">
        <f>IFERROR(IF(AND(AW28,AW29,AW33,AW34,AW35,AW39,AW46)="","",SUM(AW28,AW29,AW33,AW34,AW35,AW39,AW46)),"")</f>
        <v>150009</v>
      </c>
      <c r="AX27" s="411"/>
    </row>
    <row r="28" spans="1:50" s="105" customFormat="1" ht="33.75" customHeight="1" x14ac:dyDescent="0.4">
      <c r="A28" s="105">
        <v>0.10999999999999999</v>
      </c>
      <c r="B28" s="105">
        <v>1.1800000000000002</v>
      </c>
      <c r="C28" s="105" t="str">
        <f t="shared" si="0"/>
        <v/>
      </c>
      <c r="D28" s="105" t="str">
        <f t="shared" si="1"/>
        <v/>
      </c>
      <c r="F28" s="386">
        <v>743</v>
      </c>
      <c r="G28" s="386"/>
      <c r="H28" s="386"/>
      <c r="I28" s="386"/>
      <c r="J28" s="385" t="s">
        <v>334</v>
      </c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  <c r="AC28" s="385"/>
      <c r="AD28" s="385"/>
      <c r="AE28" s="385"/>
      <c r="AF28" s="385"/>
      <c r="AG28" s="385"/>
      <c r="AH28" s="385"/>
      <c r="AI28" s="385"/>
      <c r="AJ28" s="385"/>
      <c r="AK28" s="385"/>
      <c r="AL28" s="385"/>
      <c r="AM28" s="385"/>
      <c r="AN28" s="385"/>
      <c r="AO28" s="385"/>
      <c r="AP28" s="385"/>
      <c r="AQ28" s="385"/>
      <c r="AR28" s="384" t="s">
        <v>35</v>
      </c>
      <c r="AS28" s="384"/>
      <c r="AT28" s="384"/>
      <c r="AU28" s="388"/>
      <c r="AV28" s="388"/>
      <c r="AW28" s="388"/>
      <c r="AX28" s="388"/>
    </row>
    <row r="29" spans="1:50" s="105" customFormat="1" ht="33.75" customHeight="1" x14ac:dyDescent="0.4">
      <c r="A29" s="105">
        <v>0.11999999999999998</v>
      </c>
      <c r="B29" s="105">
        <v>1.1900000000000002</v>
      </c>
      <c r="C29" s="105">
        <f t="shared" si="0"/>
        <v>807.51999999999987</v>
      </c>
      <c r="D29" s="105">
        <f t="shared" si="1"/>
        <v>7998.9900000000007</v>
      </c>
      <c r="F29" s="386"/>
      <c r="G29" s="386"/>
      <c r="H29" s="386"/>
      <c r="I29" s="386"/>
      <c r="J29" s="385" t="s">
        <v>335</v>
      </c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4" t="s">
        <v>20</v>
      </c>
      <c r="AS29" s="384"/>
      <c r="AT29" s="384"/>
      <c r="AU29" s="387">
        <f t="array" ref="AU29">IF(AND(ISBLANK(AU30:AV32)),"",SUM(AU30:AV32))</f>
        <v>33600</v>
      </c>
      <c r="AV29" s="387"/>
      <c r="AW29" s="387">
        <f t="array" ref="AW29">IF(AND(ISBLANK(AW30:AX32)),"",SUM(AW30:AX32))</f>
        <v>33600</v>
      </c>
      <c r="AX29" s="387"/>
    </row>
    <row r="30" spans="1:50" s="105" customFormat="1" ht="33.75" customHeight="1" x14ac:dyDescent="0.4">
      <c r="A30" s="105">
        <v>0.12999999999999998</v>
      </c>
      <c r="B30" s="105">
        <v>1.2000000000000002</v>
      </c>
      <c r="C30" s="105">
        <f t="shared" si="0"/>
        <v>874.72999999999979</v>
      </c>
      <c r="D30" s="105">
        <f t="shared" si="1"/>
        <v>8066.2000000000016</v>
      </c>
      <c r="F30" s="386">
        <v>744</v>
      </c>
      <c r="G30" s="386"/>
      <c r="H30" s="386"/>
      <c r="I30" s="386"/>
      <c r="J30" s="405" t="s">
        <v>336</v>
      </c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384" t="s">
        <v>40</v>
      </c>
      <c r="AS30" s="384"/>
      <c r="AT30" s="384"/>
      <c r="AU30" s="388">
        <f>[3]BU!$AU$30</f>
        <v>33600</v>
      </c>
      <c r="AV30" s="388"/>
      <c r="AW30" s="388">
        <f>[3]BU!$AW$30</f>
        <v>33600</v>
      </c>
      <c r="AX30" s="388"/>
    </row>
    <row r="31" spans="1:50" s="105" customFormat="1" ht="33.75" customHeight="1" x14ac:dyDescent="0.4">
      <c r="A31" s="105">
        <v>0.13999999999999999</v>
      </c>
      <c r="B31" s="105">
        <v>1.2100000000000002</v>
      </c>
      <c r="C31" s="105">
        <f t="shared" si="0"/>
        <v>1.1399999999999999</v>
      </c>
      <c r="D31" s="105">
        <f t="shared" si="1"/>
        <v>2.21</v>
      </c>
      <c r="F31" s="386">
        <v>749</v>
      </c>
      <c r="G31" s="386"/>
      <c r="H31" s="386"/>
      <c r="I31" s="386"/>
      <c r="J31" s="405" t="s">
        <v>337</v>
      </c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384" t="s">
        <v>42</v>
      </c>
      <c r="AS31" s="384"/>
      <c r="AT31" s="384"/>
      <c r="AU31" s="388">
        <f>[3]BU!$AU$31</f>
        <v>0</v>
      </c>
      <c r="AV31" s="388"/>
      <c r="AW31" s="388">
        <f>[3]BU!$AW$31</f>
        <v>0</v>
      </c>
      <c r="AX31" s="388"/>
    </row>
    <row r="32" spans="1:50" s="105" customFormat="1" ht="33.75" customHeight="1" x14ac:dyDescent="0.4">
      <c r="A32" s="105">
        <v>0.15</v>
      </c>
      <c r="B32" s="105">
        <v>1.2200000000000002</v>
      </c>
      <c r="C32" s="105">
        <f t="shared" si="0"/>
        <v>1.1499999999999999</v>
      </c>
      <c r="D32" s="105">
        <f t="shared" si="1"/>
        <v>2.2200000000000002</v>
      </c>
      <c r="F32" s="386">
        <v>748</v>
      </c>
      <c r="G32" s="386"/>
      <c r="H32" s="386"/>
      <c r="I32" s="386"/>
      <c r="J32" s="405" t="s">
        <v>338</v>
      </c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384" t="s">
        <v>44</v>
      </c>
      <c r="AS32" s="384"/>
      <c r="AT32" s="384"/>
      <c r="AU32" s="388">
        <f>[3]BU!$AU$32</f>
        <v>0</v>
      </c>
      <c r="AV32" s="388"/>
      <c r="AW32" s="388">
        <f>[3]BU!$AW$32</f>
        <v>0</v>
      </c>
      <c r="AX32" s="388"/>
    </row>
    <row r="33" spans="1:990" s="105" customFormat="1" ht="33.75" customHeight="1" x14ac:dyDescent="0.4">
      <c r="A33" s="105">
        <v>0.16</v>
      </c>
      <c r="B33" s="105">
        <v>1.2300000000000002</v>
      </c>
      <c r="C33" s="105">
        <f t="shared" si="0"/>
        <v>3200.712</v>
      </c>
      <c r="D33" s="105">
        <f t="shared" si="1"/>
        <v>23866.075000000004</v>
      </c>
      <c r="F33" s="386">
        <v>740</v>
      </c>
      <c r="G33" s="386"/>
      <c r="H33" s="386"/>
      <c r="I33" s="386"/>
      <c r="J33" s="385" t="s">
        <v>339</v>
      </c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4" t="s">
        <v>47</v>
      </c>
      <c r="AS33" s="384"/>
      <c r="AT33" s="384"/>
      <c r="AU33" s="388">
        <f>[3]BU!$AU$33</f>
        <v>99986</v>
      </c>
      <c r="AV33" s="388"/>
      <c r="AW33" s="388">
        <f>[3]BU!$AW$33</f>
        <v>116409</v>
      </c>
      <c r="AX33" s="388"/>
    </row>
    <row r="34" spans="1:990" s="105" customFormat="1" ht="33.75" customHeight="1" x14ac:dyDescent="0.4">
      <c r="A34" s="105">
        <v>0.17</v>
      </c>
      <c r="B34" s="105">
        <v>1.2400000000000002</v>
      </c>
      <c r="C34" s="105" t="str">
        <f t="shared" si="0"/>
        <v/>
      </c>
      <c r="D34" s="105" t="str">
        <f t="shared" si="1"/>
        <v/>
      </c>
      <c r="F34" s="386">
        <v>746</v>
      </c>
      <c r="G34" s="386"/>
      <c r="H34" s="386"/>
      <c r="I34" s="386"/>
      <c r="J34" s="385" t="s">
        <v>340</v>
      </c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5"/>
      <c r="AL34" s="385"/>
      <c r="AM34" s="385"/>
      <c r="AN34" s="385"/>
      <c r="AO34" s="385"/>
      <c r="AP34" s="385"/>
      <c r="AQ34" s="385"/>
      <c r="AR34" s="384" t="s">
        <v>50</v>
      </c>
      <c r="AS34" s="384"/>
      <c r="AT34" s="384"/>
      <c r="AU34" s="388"/>
      <c r="AV34" s="388"/>
      <c r="AW34" s="388"/>
      <c r="AX34" s="388"/>
    </row>
    <row r="35" spans="1:990" s="105" customFormat="1" ht="33.75" customHeight="1" x14ac:dyDescent="0.4">
      <c r="A35" s="105">
        <v>0.18000000000000002</v>
      </c>
      <c r="B35" s="105">
        <v>1.2500000000000002</v>
      </c>
      <c r="C35" s="105" t="str">
        <f t="shared" si="0"/>
        <v/>
      </c>
      <c r="D35" s="105" t="str">
        <f t="shared" si="1"/>
        <v/>
      </c>
      <c r="F35" s="386"/>
      <c r="G35" s="386"/>
      <c r="H35" s="386"/>
      <c r="I35" s="386"/>
      <c r="J35" s="385" t="s">
        <v>341</v>
      </c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5"/>
      <c r="AK35" s="385"/>
      <c r="AL35" s="385"/>
      <c r="AM35" s="385"/>
      <c r="AN35" s="385"/>
      <c r="AO35" s="385"/>
      <c r="AP35" s="385"/>
      <c r="AQ35" s="385"/>
      <c r="AR35" s="384" t="s">
        <v>52</v>
      </c>
      <c r="AS35" s="384"/>
      <c r="AT35" s="384"/>
      <c r="AU35" s="387" t="str">
        <f t="array" ref="AU35">IF(AND(ISBLANK(AU36:AV38)),"",SUM(AU36:AV38))</f>
        <v/>
      </c>
      <c r="AV35" s="387"/>
      <c r="AW35" s="387" t="str">
        <f t="array" ref="AW35">IF(AND(ISBLANK(AW36:AX38)),"",SUM(AW36:AX38))</f>
        <v/>
      </c>
      <c r="AX35" s="387"/>
    </row>
    <row r="36" spans="1:990" s="105" customFormat="1" ht="33.75" customHeight="1" x14ac:dyDescent="0.4">
      <c r="A36" s="105">
        <v>0.19000000000000003</v>
      </c>
      <c r="B36" s="105">
        <v>1.2600000000000002</v>
      </c>
      <c r="C36" s="105" t="str">
        <f t="shared" si="0"/>
        <v/>
      </c>
      <c r="D36" s="105" t="str">
        <f t="shared" si="1"/>
        <v/>
      </c>
      <c r="F36" s="386">
        <v>747</v>
      </c>
      <c r="G36" s="386"/>
      <c r="H36" s="386"/>
      <c r="I36" s="386"/>
      <c r="J36" s="405" t="s">
        <v>342</v>
      </c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384" t="s">
        <v>55</v>
      </c>
      <c r="AS36" s="384"/>
      <c r="AT36" s="384"/>
      <c r="AU36" s="388"/>
      <c r="AV36" s="388"/>
      <c r="AW36" s="388"/>
      <c r="AX36" s="388"/>
    </row>
    <row r="37" spans="1:990" s="105" customFormat="1" ht="33.75" customHeight="1" x14ac:dyDescent="0.4">
      <c r="A37" s="105">
        <v>0.20000000000000004</v>
      </c>
      <c r="B37" s="105">
        <v>1.2700000000000002</v>
      </c>
      <c r="C37" s="105" t="str">
        <f t="shared" si="0"/>
        <v/>
      </c>
      <c r="D37" s="105" t="str">
        <f t="shared" si="1"/>
        <v/>
      </c>
      <c r="F37" s="386">
        <v>747</v>
      </c>
      <c r="G37" s="386"/>
      <c r="H37" s="386"/>
      <c r="I37" s="386"/>
      <c r="J37" s="405" t="s">
        <v>343</v>
      </c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5"/>
      <c r="AJ37" s="405"/>
      <c r="AK37" s="405"/>
      <c r="AL37" s="405"/>
      <c r="AM37" s="405"/>
      <c r="AN37" s="405"/>
      <c r="AO37" s="405"/>
      <c r="AP37" s="405"/>
      <c r="AQ37" s="405"/>
      <c r="AR37" s="384" t="s">
        <v>58</v>
      </c>
      <c r="AS37" s="384"/>
      <c r="AT37" s="384"/>
      <c r="AU37" s="388"/>
      <c r="AV37" s="388"/>
      <c r="AW37" s="388"/>
      <c r="AX37" s="388"/>
    </row>
    <row r="38" spans="1:990" s="105" customFormat="1" ht="33.75" customHeight="1" x14ac:dyDescent="0.4">
      <c r="A38" s="105">
        <v>0.21000000000000005</v>
      </c>
      <c r="B38" s="105">
        <v>1.2800000000000002</v>
      </c>
      <c r="C38" s="105" t="str">
        <f t="shared" si="0"/>
        <v/>
      </c>
      <c r="D38" s="105" t="str">
        <f t="shared" si="1"/>
        <v/>
      </c>
      <c r="F38" s="386">
        <v>747</v>
      </c>
      <c r="G38" s="386"/>
      <c r="H38" s="386"/>
      <c r="I38" s="386"/>
      <c r="J38" s="405" t="s">
        <v>344</v>
      </c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5"/>
      <c r="AJ38" s="405"/>
      <c r="AK38" s="405"/>
      <c r="AL38" s="405"/>
      <c r="AM38" s="405"/>
      <c r="AN38" s="405"/>
      <c r="AO38" s="405"/>
      <c r="AP38" s="405"/>
      <c r="AQ38" s="405"/>
      <c r="AR38" s="384" t="s">
        <v>61</v>
      </c>
      <c r="AS38" s="384"/>
      <c r="AT38" s="384"/>
      <c r="AU38" s="388"/>
      <c r="AV38" s="388"/>
      <c r="AW38" s="388"/>
      <c r="AX38" s="388"/>
    </row>
    <row r="39" spans="1:990" s="105" customFormat="1" ht="33.75" customHeight="1" x14ac:dyDescent="0.4">
      <c r="A39" s="105">
        <v>0.22000000000000006</v>
      </c>
      <c r="B39" s="105">
        <v>1.2900000000000003</v>
      </c>
      <c r="C39" s="105" t="str">
        <f t="shared" si="0"/>
        <v/>
      </c>
      <c r="D39" s="105" t="str">
        <f t="shared" si="1"/>
        <v/>
      </c>
      <c r="F39" s="386">
        <v>742</v>
      </c>
      <c r="G39" s="386"/>
      <c r="H39" s="386"/>
      <c r="I39" s="386"/>
      <c r="J39" s="385" t="s">
        <v>345</v>
      </c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5"/>
      <c r="AF39" s="385"/>
      <c r="AG39" s="385"/>
      <c r="AH39" s="385"/>
      <c r="AI39" s="385"/>
      <c r="AJ39" s="385"/>
      <c r="AK39" s="385"/>
      <c r="AL39" s="385"/>
      <c r="AM39" s="385"/>
      <c r="AN39" s="385"/>
      <c r="AO39" s="385"/>
      <c r="AP39" s="385"/>
      <c r="AQ39" s="385"/>
      <c r="AR39" s="384" t="s">
        <v>64</v>
      </c>
      <c r="AS39" s="384"/>
      <c r="AT39" s="384"/>
      <c r="AU39" s="388"/>
      <c r="AV39" s="388"/>
      <c r="AW39" s="388"/>
      <c r="AX39" s="388"/>
    </row>
    <row r="40" spans="1:990" s="20" customFormat="1" ht="5.25" customHeight="1" x14ac:dyDescent="0.35">
      <c r="F40" s="106"/>
      <c r="G40" s="106"/>
      <c r="H40" s="106"/>
      <c r="I40" s="106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8"/>
      <c r="AS40" s="108"/>
      <c r="AT40" s="108"/>
      <c r="AU40" s="109"/>
      <c r="AV40" s="109"/>
      <c r="AW40" s="109"/>
      <c r="AX40" s="109"/>
    </row>
    <row r="41" spans="1:990" s="18" customFormat="1" ht="31.5" customHeight="1" x14ac:dyDescent="0.45">
      <c r="E41" s="110"/>
      <c r="G41" s="111"/>
      <c r="H41" s="27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27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4"/>
      <c r="AK41" s="114"/>
      <c r="AL41" s="114"/>
      <c r="AM41" s="114"/>
      <c r="AN41" s="114"/>
      <c r="AO41" s="115"/>
      <c r="AP41" s="115"/>
      <c r="AQ41" s="115"/>
      <c r="AR41" s="115"/>
      <c r="AS41" s="116"/>
      <c r="AT41" s="116"/>
      <c r="AU41" s="116"/>
      <c r="AV41" s="116"/>
      <c r="AW41" s="116"/>
      <c r="AX41" s="117"/>
    </row>
    <row r="42" spans="1:990" s="18" customFormat="1" ht="31.5" customHeight="1" x14ac:dyDescent="0.45">
      <c r="E42" s="110"/>
      <c r="G42" s="111"/>
      <c r="H42" s="27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27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4"/>
      <c r="AK42" s="114"/>
      <c r="AL42" s="114"/>
      <c r="AM42" s="114"/>
      <c r="AN42" s="114"/>
      <c r="AO42" s="115"/>
      <c r="AP42" s="115"/>
      <c r="AQ42" s="115"/>
      <c r="AR42" s="115"/>
      <c r="AS42" s="116"/>
      <c r="AT42" s="116"/>
      <c r="AU42" s="116"/>
      <c r="AV42" s="116"/>
      <c r="AW42" s="116"/>
      <c r="AX42" s="117"/>
    </row>
    <row r="43" spans="1:990" s="118" customFormat="1" ht="34.5" x14ac:dyDescent="0.4">
      <c r="E43" s="119"/>
      <c r="F43" s="35"/>
      <c r="G43" s="120"/>
      <c r="H43" s="121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1"/>
      <c r="U43" s="123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5"/>
      <c r="AK43" s="125"/>
      <c r="AL43" s="126"/>
      <c r="AM43" s="126"/>
      <c r="AN43" s="126"/>
      <c r="AO43" s="127"/>
      <c r="AP43" s="127"/>
      <c r="AQ43" s="127"/>
      <c r="AR43" s="127"/>
      <c r="AS43" s="127"/>
      <c r="AT43" s="127"/>
      <c r="AU43" s="127"/>
      <c r="AV43" s="127"/>
      <c r="AW43" s="127"/>
      <c r="AX43" s="128" t="s">
        <v>65</v>
      </c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9"/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  <c r="EU43" s="119"/>
      <c r="EV43" s="119"/>
      <c r="EW43" s="119"/>
      <c r="EX43" s="119"/>
      <c r="EY43" s="119"/>
      <c r="EZ43" s="119"/>
      <c r="FA43" s="119"/>
      <c r="FB43" s="119"/>
      <c r="FC43" s="119"/>
      <c r="FD43" s="119"/>
      <c r="FE43" s="119"/>
      <c r="FF43" s="119"/>
      <c r="FG43" s="119"/>
      <c r="FH43" s="119"/>
      <c r="FI43" s="119"/>
      <c r="FJ43" s="119"/>
      <c r="FK43" s="119"/>
      <c r="FL43" s="119"/>
      <c r="FM43" s="119"/>
      <c r="FN43" s="119"/>
      <c r="FO43" s="119"/>
      <c r="FP43" s="119"/>
      <c r="FQ43" s="119"/>
      <c r="FR43" s="119"/>
      <c r="FS43" s="119"/>
      <c r="FT43" s="119"/>
      <c r="FU43" s="119"/>
      <c r="FV43" s="119"/>
      <c r="FW43" s="119"/>
      <c r="FX43" s="119"/>
      <c r="FY43" s="119"/>
      <c r="FZ43" s="119"/>
      <c r="GA43" s="119"/>
      <c r="GB43" s="119"/>
      <c r="GC43" s="119"/>
      <c r="GD43" s="119"/>
      <c r="GE43" s="119"/>
      <c r="GF43" s="119"/>
      <c r="GG43" s="119"/>
      <c r="GH43" s="119"/>
      <c r="GI43" s="119"/>
      <c r="GJ43" s="119"/>
      <c r="GK43" s="119"/>
      <c r="GL43" s="119"/>
      <c r="GM43" s="119"/>
      <c r="GN43" s="119"/>
      <c r="GO43" s="119"/>
      <c r="GP43" s="119"/>
      <c r="GQ43" s="119"/>
      <c r="GR43" s="119"/>
      <c r="GS43" s="119"/>
      <c r="GT43" s="119"/>
      <c r="GU43" s="119"/>
      <c r="GV43" s="119"/>
      <c r="GW43" s="119"/>
      <c r="GX43" s="119"/>
      <c r="GY43" s="119"/>
      <c r="GZ43" s="119"/>
      <c r="HA43" s="119"/>
      <c r="HB43" s="119"/>
      <c r="HC43" s="119"/>
      <c r="HD43" s="119"/>
      <c r="HE43" s="119"/>
      <c r="HF43" s="119"/>
      <c r="HG43" s="119"/>
      <c r="HH43" s="119"/>
      <c r="HI43" s="119"/>
      <c r="HJ43" s="119"/>
      <c r="HK43" s="119"/>
      <c r="HL43" s="119"/>
      <c r="HM43" s="119"/>
      <c r="HN43" s="119"/>
      <c r="HO43" s="119"/>
      <c r="HP43" s="119"/>
      <c r="HQ43" s="119"/>
      <c r="HR43" s="119"/>
      <c r="HS43" s="119"/>
      <c r="HT43" s="119"/>
      <c r="HU43" s="119"/>
      <c r="HV43" s="119"/>
      <c r="HW43" s="119"/>
      <c r="HX43" s="119"/>
      <c r="HY43" s="119"/>
      <c r="HZ43" s="119"/>
      <c r="IA43" s="119"/>
      <c r="IB43" s="119"/>
      <c r="IC43" s="119"/>
      <c r="ID43" s="119"/>
      <c r="IE43" s="119"/>
      <c r="IF43" s="119"/>
      <c r="IG43" s="119"/>
      <c r="IH43" s="119"/>
      <c r="II43" s="119"/>
      <c r="IJ43" s="119"/>
      <c r="IK43" s="119"/>
      <c r="IL43" s="119"/>
      <c r="IM43" s="119"/>
      <c r="IN43" s="119"/>
      <c r="IO43" s="119"/>
      <c r="IP43" s="119"/>
      <c r="IQ43" s="119"/>
      <c r="IR43" s="119"/>
      <c r="IS43" s="119"/>
      <c r="IT43" s="119"/>
      <c r="IU43" s="119"/>
      <c r="IV43" s="119"/>
      <c r="IW43" s="119"/>
      <c r="IX43" s="119"/>
      <c r="IY43" s="119"/>
      <c r="IZ43" s="119"/>
      <c r="JA43" s="119"/>
      <c r="JB43" s="119"/>
      <c r="JC43" s="119"/>
      <c r="JD43" s="119"/>
      <c r="JE43" s="119"/>
      <c r="JF43" s="119"/>
      <c r="JG43" s="119"/>
      <c r="JH43" s="119"/>
      <c r="JI43" s="119"/>
      <c r="JJ43" s="119"/>
      <c r="JK43" s="119"/>
      <c r="JL43" s="119"/>
      <c r="JM43" s="119"/>
      <c r="JN43" s="119"/>
      <c r="JO43" s="119"/>
      <c r="JP43" s="119"/>
      <c r="JQ43" s="119"/>
      <c r="JR43" s="119"/>
      <c r="JS43" s="119"/>
      <c r="JT43" s="119"/>
      <c r="JU43" s="119"/>
      <c r="JV43" s="119"/>
      <c r="JW43" s="119"/>
      <c r="JX43" s="119"/>
      <c r="JY43" s="119"/>
      <c r="JZ43" s="119"/>
      <c r="KA43" s="119"/>
      <c r="KB43" s="119"/>
      <c r="KC43" s="119"/>
      <c r="KD43" s="119"/>
      <c r="KE43" s="119"/>
      <c r="KF43" s="119"/>
      <c r="KG43" s="119"/>
      <c r="KH43" s="119"/>
      <c r="KI43" s="119"/>
      <c r="KJ43" s="119"/>
      <c r="KK43" s="119"/>
      <c r="KL43" s="119"/>
      <c r="KM43" s="119"/>
      <c r="KN43" s="119"/>
      <c r="KO43" s="119"/>
      <c r="KP43" s="119"/>
      <c r="KQ43" s="119"/>
      <c r="KR43" s="119"/>
      <c r="KS43" s="119"/>
      <c r="KT43" s="119"/>
      <c r="KU43" s="119"/>
      <c r="KV43" s="119"/>
      <c r="KW43" s="119"/>
      <c r="KX43" s="119"/>
      <c r="KY43" s="119"/>
      <c r="KZ43" s="119"/>
      <c r="LA43" s="119"/>
      <c r="LB43" s="119"/>
      <c r="LC43" s="119"/>
      <c r="LD43" s="119"/>
      <c r="LE43" s="119"/>
      <c r="LF43" s="119"/>
      <c r="LG43" s="119"/>
      <c r="LH43" s="119"/>
      <c r="LI43" s="119"/>
      <c r="LJ43" s="119"/>
      <c r="LK43" s="119"/>
      <c r="LL43" s="119"/>
      <c r="LM43" s="119"/>
      <c r="LN43" s="119"/>
      <c r="LO43" s="119"/>
      <c r="LP43" s="119"/>
      <c r="LQ43" s="119"/>
      <c r="LR43" s="119"/>
      <c r="LS43" s="119"/>
      <c r="LT43" s="119"/>
      <c r="LU43" s="119"/>
      <c r="LV43" s="119"/>
      <c r="LW43" s="119"/>
      <c r="LX43" s="119"/>
      <c r="LY43" s="119"/>
      <c r="LZ43" s="119"/>
      <c r="MA43" s="119"/>
      <c r="MB43" s="119"/>
      <c r="MC43" s="119"/>
      <c r="MD43" s="119"/>
      <c r="ME43" s="119"/>
      <c r="MF43" s="119"/>
      <c r="MG43" s="119"/>
      <c r="MH43" s="119"/>
      <c r="MI43" s="119"/>
      <c r="MJ43" s="119"/>
      <c r="MK43" s="119"/>
      <c r="ML43" s="119"/>
      <c r="MM43" s="119"/>
      <c r="MN43" s="119"/>
      <c r="MO43" s="119"/>
      <c r="MP43" s="119"/>
      <c r="MQ43" s="119"/>
      <c r="MR43" s="119"/>
      <c r="MS43" s="119"/>
      <c r="MT43" s="119"/>
      <c r="MU43" s="119"/>
      <c r="MV43" s="119"/>
      <c r="MW43" s="119"/>
      <c r="MX43" s="119"/>
      <c r="MY43" s="119"/>
      <c r="MZ43" s="119"/>
      <c r="NA43" s="119"/>
      <c r="NB43" s="119"/>
      <c r="NC43" s="119"/>
      <c r="ND43" s="119"/>
      <c r="NE43" s="119"/>
      <c r="NF43" s="119"/>
      <c r="NG43" s="119"/>
      <c r="NH43" s="119"/>
      <c r="NI43" s="119"/>
      <c r="NJ43" s="119"/>
      <c r="NK43" s="119"/>
      <c r="NL43" s="119"/>
      <c r="NM43" s="119"/>
      <c r="NN43" s="119"/>
      <c r="NO43" s="119"/>
      <c r="NP43" s="119"/>
      <c r="NQ43" s="119"/>
      <c r="NR43" s="119"/>
      <c r="NS43" s="119"/>
      <c r="NT43" s="119"/>
      <c r="NU43" s="119"/>
      <c r="NV43" s="119"/>
      <c r="NW43" s="119"/>
      <c r="NX43" s="119"/>
      <c r="NY43" s="119"/>
      <c r="NZ43" s="119"/>
      <c r="OA43" s="119"/>
      <c r="OB43" s="119"/>
      <c r="OC43" s="119"/>
      <c r="OD43" s="119"/>
      <c r="OE43" s="119"/>
      <c r="OF43" s="119"/>
      <c r="OG43" s="119"/>
      <c r="OH43" s="119"/>
      <c r="OI43" s="119"/>
      <c r="OJ43" s="119"/>
      <c r="OK43" s="119"/>
      <c r="OL43" s="119"/>
      <c r="OM43" s="119"/>
      <c r="ON43" s="119"/>
      <c r="OO43" s="119"/>
      <c r="OP43" s="119"/>
      <c r="OQ43" s="119"/>
      <c r="OR43" s="119"/>
      <c r="OS43" s="119"/>
      <c r="OT43" s="119"/>
      <c r="OU43" s="119"/>
      <c r="OV43" s="119"/>
      <c r="OW43" s="119"/>
      <c r="OX43" s="119"/>
      <c r="OY43" s="119"/>
      <c r="OZ43" s="119"/>
      <c r="PA43" s="119"/>
      <c r="PB43" s="119"/>
      <c r="PC43" s="119"/>
      <c r="PD43" s="119"/>
      <c r="PE43" s="119"/>
      <c r="PF43" s="119"/>
      <c r="PG43" s="119"/>
      <c r="PH43" s="119"/>
      <c r="PI43" s="119"/>
      <c r="PJ43" s="119"/>
      <c r="PK43" s="119"/>
      <c r="PL43" s="119"/>
      <c r="PM43" s="119"/>
      <c r="PN43" s="119"/>
      <c r="PO43" s="119"/>
      <c r="PP43" s="119"/>
      <c r="PQ43" s="119"/>
      <c r="PR43" s="119"/>
      <c r="PS43" s="119"/>
      <c r="PT43" s="119"/>
      <c r="PU43" s="119"/>
      <c r="PV43" s="119"/>
      <c r="PW43" s="119"/>
      <c r="PX43" s="119"/>
      <c r="PY43" s="119"/>
      <c r="PZ43" s="119"/>
      <c r="QA43" s="119"/>
      <c r="QB43" s="119"/>
      <c r="QC43" s="119"/>
      <c r="QD43" s="119"/>
      <c r="QE43" s="119"/>
      <c r="QF43" s="119"/>
      <c r="QG43" s="119"/>
      <c r="QH43" s="119"/>
      <c r="QI43" s="119"/>
      <c r="QJ43" s="119"/>
      <c r="QK43" s="119"/>
      <c r="QL43" s="119"/>
      <c r="QM43" s="119"/>
      <c r="QN43" s="119"/>
      <c r="QO43" s="119"/>
      <c r="QP43" s="119"/>
      <c r="QQ43" s="119"/>
      <c r="QR43" s="119"/>
      <c r="QS43" s="119"/>
      <c r="QT43" s="119"/>
      <c r="QU43" s="119"/>
      <c r="QV43" s="119"/>
      <c r="QW43" s="119"/>
      <c r="QX43" s="119"/>
      <c r="QY43" s="119"/>
      <c r="QZ43" s="119"/>
      <c r="RA43" s="119"/>
      <c r="RB43" s="119"/>
      <c r="RC43" s="119"/>
      <c r="RD43" s="119"/>
      <c r="RE43" s="119"/>
      <c r="RF43" s="119"/>
      <c r="RG43" s="119"/>
      <c r="RH43" s="119"/>
      <c r="RI43" s="119"/>
      <c r="RJ43" s="119"/>
      <c r="RK43" s="119"/>
      <c r="RL43" s="119"/>
      <c r="RM43" s="119"/>
      <c r="RN43" s="119"/>
      <c r="RO43" s="119"/>
      <c r="RP43" s="119"/>
      <c r="RQ43" s="119"/>
      <c r="RR43" s="119"/>
      <c r="RS43" s="119"/>
      <c r="RT43" s="119"/>
      <c r="RU43" s="119"/>
      <c r="RV43" s="119"/>
      <c r="RW43" s="119"/>
      <c r="RX43" s="119"/>
      <c r="RY43" s="119"/>
      <c r="RZ43" s="119"/>
      <c r="SA43" s="119"/>
      <c r="SB43" s="119"/>
      <c r="SC43" s="119"/>
      <c r="SD43" s="119"/>
      <c r="SE43" s="119"/>
      <c r="SF43" s="119"/>
      <c r="SG43" s="119"/>
      <c r="SH43" s="119"/>
      <c r="SI43" s="119"/>
      <c r="SJ43" s="119"/>
      <c r="SK43" s="119"/>
      <c r="SL43" s="119"/>
      <c r="SM43" s="119"/>
      <c r="SN43" s="119"/>
      <c r="SO43" s="119"/>
      <c r="SP43" s="119"/>
      <c r="SQ43" s="119"/>
      <c r="SR43" s="119"/>
      <c r="SS43" s="119"/>
      <c r="ST43" s="119"/>
      <c r="SU43" s="119"/>
      <c r="SV43" s="119"/>
      <c r="SW43" s="119"/>
      <c r="SX43" s="119"/>
      <c r="SY43" s="119"/>
      <c r="SZ43" s="119"/>
      <c r="TA43" s="119"/>
      <c r="TB43" s="119"/>
      <c r="TC43" s="119"/>
      <c r="TD43" s="119"/>
      <c r="TE43" s="119"/>
      <c r="TF43" s="119"/>
      <c r="TG43" s="119"/>
      <c r="TH43" s="119"/>
      <c r="TI43" s="119"/>
      <c r="TJ43" s="119"/>
      <c r="TK43" s="119"/>
      <c r="TL43" s="119"/>
      <c r="TM43" s="119"/>
      <c r="TN43" s="119"/>
      <c r="TO43" s="119"/>
      <c r="TP43" s="119"/>
      <c r="TQ43" s="119"/>
      <c r="TR43" s="119"/>
      <c r="TS43" s="119"/>
      <c r="TT43" s="119"/>
      <c r="TU43" s="119"/>
      <c r="TV43" s="119"/>
      <c r="TW43" s="119"/>
      <c r="TX43" s="119"/>
      <c r="TY43" s="119"/>
      <c r="TZ43" s="119"/>
      <c r="UA43" s="119"/>
      <c r="UB43" s="119"/>
      <c r="UC43" s="119"/>
      <c r="UD43" s="119"/>
      <c r="UE43" s="119"/>
      <c r="UF43" s="119"/>
      <c r="UG43" s="119"/>
      <c r="UH43" s="119"/>
      <c r="UI43" s="119"/>
      <c r="UJ43" s="119"/>
      <c r="UK43" s="119"/>
      <c r="UL43" s="119"/>
      <c r="UM43" s="119"/>
      <c r="UN43" s="119"/>
      <c r="UO43" s="119"/>
      <c r="UP43" s="119"/>
      <c r="UQ43" s="119"/>
      <c r="UR43" s="119"/>
      <c r="US43" s="119"/>
      <c r="UT43" s="119"/>
      <c r="UU43" s="119"/>
      <c r="UV43" s="119"/>
      <c r="UW43" s="119"/>
      <c r="UX43" s="119"/>
      <c r="UY43" s="119"/>
      <c r="UZ43" s="119"/>
      <c r="VA43" s="119"/>
      <c r="VB43" s="119"/>
      <c r="VC43" s="119"/>
      <c r="VD43" s="119"/>
      <c r="VE43" s="119"/>
      <c r="VF43" s="119"/>
      <c r="VG43" s="119"/>
      <c r="VH43" s="119"/>
      <c r="VI43" s="119"/>
      <c r="VJ43" s="119"/>
      <c r="VK43" s="119"/>
      <c r="VL43" s="119"/>
      <c r="VM43" s="119"/>
      <c r="VN43" s="119"/>
      <c r="VO43" s="119"/>
      <c r="VP43" s="119"/>
      <c r="VQ43" s="119"/>
      <c r="VR43" s="119"/>
      <c r="VS43" s="119"/>
      <c r="VT43" s="119"/>
      <c r="VU43" s="119"/>
      <c r="VV43" s="119"/>
      <c r="VW43" s="119"/>
      <c r="VX43" s="119"/>
      <c r="VY43" s="119"/>
      <c r="VZ43" s="119"/>
      <c r="WA43" s="119"/>
      <c r="WB43" s="119"/>
      <c r="WC43" s="119"/>
      <c r="WD43" s="119"/>
      <c r="WE43" s="119"/>
      <c r="WF43" s="119"/>
      <c r="WG43" s="119"/>
      <c r="WH43" s="119"/>
      <c r="WI43" s="119"/>
      <c r="WJ43" s="119"/>
      <c r="WK43" s="119"/>
      <c r="WL43" s="119"/>
      <c r="WM43" s="119"/>
      <c r="WN43" s="119"/>
      <c r="WO43" s="119"/>
      <c r="WP43" s="119"/>
      <c r="WQ43" s="119"/>
      <c r="WR43" s="119"/>
      <c r="WS43" s="119"/>
      <c r="WT43" s="119"/>
      <c r="WU43" s="119"/>
      <c r="WV43" s="119"/>
      <c r="WW43" s="119"/>
      <c r="WX43" s="119"/>
      <c r="WY43" s="119"/>
      <c r="WZ43" s="119"/>
      <c r="XA43" s="119"/>
      <c r="XB43" s="119"/>
      <c r="XC43" s="119"/>
      <c r="XD43" s="119"/>
      <c r="XE43" s="119"/>
      <c r="XF43" s="119"/>
      <c r="XG43" s="119"/>
      <c r="XH43" s="119"/>
      <c r="XI43" s="119"/>
      <c r="XJ43" s="119"/>
      <c r="XK43" s="119"/>
      <c r="XL43" s="119"/>
      <c r="XM43" s="119"/>
      <c r="XN43" s="119"/>
      <c r="XO43" s="119"/>
      <c r="XP43" s="119"/>
      <c r="XQ43" s="119"/>
      <c r="XR43" s="119"/>
      <c r="XS43" s="119"/>
      <c r="XT43" s="119"/>
      <c r="XU43" s="119"/>
      <c r="XV43" s="119"/>
      <c r="XW43" s="119"/>
      <c r="XX43" s="119"/>
      <c r="XY43" s="119"/>
      <c r="XZ43" s="119"/>
      <c r="YA43" s="119"/>
      <c r="YB43" s="119"/>
      <c r="YC43" s="119"/>
      <c r="YD43" s="119"/>
      <c r="YE43" s="119"/>
      <c r="YF43" s="119"/>
      <c r="YG43" s="119"/>
      <c r="YH43" s="119"/>
      <c r="YI43" s="119"/>
      <c r="YJ43" s="119"/>
      <c r="YK43" s="119"/>
      <c r="YL43" s="119"/>
      <c r="YM43" s="119"/>
      <c r="YN43" s="119"/>
      <c r="YO43" s="119"/>
      <c r="YP43" s="119"/>
      <c r="YQ43" s="119"/>
      <c r="YR43" s="119"/>
      <c r="YS43" s="119"/>
      <c r="YT43" s="119"/>
      <c r="YU43" s="119"/>
      <c r="YV43" s="119"/>
      <c r="YW43" s="119"/>
      <c r="YX43" s="119"/>
      <c r="YY43" s="119"/>
      <c r="YZ43" s="119"/>
      <c r="ZA43" s="119"/>
      <c r="ZB43" s="119"/>
      <c r="ZC43" s="119"/>
      <c r="ZD43" s="119"/>
      <c r="ZE43" s="119"/>
      <c r="ZF43" s="119"/>
      <c r="ZG43" s="119"/>
      <c r="ZH43" s="119"/>
      <c r="ZI43" s="119"/>
      <c r="ZJ43" s="119"/>
      <c r="ZK43" s="119"/>
      <c r="ZL43" s="119"/>
      <c r="ZM43" s="119"/>
      <c r="ZN43" s="119"/>
      <c r="ZO43" s="119"/>
      <c r="ZP43" s="119"/>
      <c r="ZQ43" s="119"/>
      <c r="ZR43" s="119"/>
      <c r="ZS43" s="119"/>
      <c r="ZT43" s="119"/>
      <c r="ZU43" s="119"/>
      <c r="ZV43" s="119"/>
      <c r="ZW43" s="119"/>
      <c r="ZX43" s="119"/>
      <c r="ZY43" s="119"/>
      <c r="ZZ43" s="119"/>
      <c r="AAA43" s="119"/>
      <c r="AAB43" s="119"/>
      <c r="AAC43" s="119"/>
      <c r="AAD43" s="119"/>
      <c r="AAE43" s="119"/>
      <c r="AAF43" s="119"/>
      <c r="AAG43" s="119"/>
      <c r="AAH43" s="119"/>
      <c r="AAI43" s="119"/>
      <c r="AAJ43" s="119"/>
      <c r="AAK43" s="119"/>
      <c r="AAL43" s="119"/>
      <c r="AAM43" s="119"/>
      <c r="AAN43" s="119"/>
      <c r="AAO43" s="119"/>
      <c r="AAP43" s="119"/>
      <c r="AAQ43" s="119"/>
      <c r="AAR43" s="119"/>
      <c r="AAS43" s="119"/>
      <c r="AAT43" s="119"/>
      <c r="AAU43" s="119"/>
      <c r="AAV43" s="119"/>
      <c r="AAW43" s="119"/>
      <c r="AAX43" s="119"/>
      <c r="AAY43" s="119"/>
      <c r="AAZ43" s="119"/>
      <c r="ABA43" s="119"/>
      <c r="ABB43" s="119"/>
      <c r="ABC43" s="119"/>
      <c r="ABD43" s="119"/>
      <c r="ABE43" s="119"/>
      <c r="ABF43" s="119"/>
      <c r="ABG43" s="119"/>
      <c r="ABH43" s="119"/>
      <c r="ABI43" s="119"/>
      <c r="ABJ43" s="119"/>
      <c r="ABK43" s="119"/>
      <c r="ABL43" s="119"/>
      <c r="ABM43" s="119"/>
      <c r="ABN43" s="119"/>
      <c r="ABO43" s="119"/>
      <c r="ABP43" s="119"/>
      <c r="ABQ43" s="119"/>
      <c r="ABR43" s="119"/>
      <c r="ABS43" s="119"/>
      <c r="ABT43" s="119"/>
      <c r="ABU43" s="119"/>
      <c r="ABV43" s="119"/>
      <c r="ABW43" s="119"/>
      <c r="ABX43" s="119"/>
      <c r="ABY43" s="119"/>
      <c r="ABZ43" s="119"/>
      <c r="ACA43" s="119"/>
      <c r="ACB43" s="119"/>
      <c r="ACC43" s="119"/>
      <c r="ACD43" s="119"/>
      <c r="ACE43" s="119"/>
      <c r="ACF43" s="119"/>
      <c r="ACG43" s="119"/>
      <c r="ACH43" s="119"/>
      <c r="ACI43" s="119"/>
      <c r="ACJ43" s="119"/>
      <c r="ACK43" s="119"/>
      <c r="ACL43" s="119"/>
      <c r="ACM43" s="119"/>
      <c r="ACN43" s="119"/>
      <c r="ACO43" s="119"/>
      <c r="ACP43" s="119"/>
      <c r="ACQ43" s="119"/>
      <c r="ACR43" s="119"/>
      <c r="ACS43" s="119"/>
      <c r="ACT43" s="119"/>
      <c r="ACU43" s="119"/>
      <c r="ACV43" s="119"/>
      <c r="ACW43" s="119"/>
      <c r="ACX43" s="119"/>
      <c r="ACY43" s="119"/>
      <c r="ACZ43" s="119"/>
      <c r="ADA43" s="119"/>
      <c r="ADB43" s="119"/>
      <c r="ADC43" s="119"/>
      <c r="ADD43" s="119"/>
      <c r="ADE43" s="119"/>
      <c r="ADF43" s="119"/>
      <c r="ADG43" s="119"/>
      <c r="ADH43" s="119"/>
      <c r="ADI43" s="119"/>
      <c r="ADJ43" s="119"/>
      <c r="ADK43" s="119"/>
      <c r="ADL43" s="119"/>
      <c r="ADM43" s="119"/>
      <c r="ADN43" s="119"/>
      <c r="ADO43" s="119"/>
      <c r="ADP43" s="119"/>
      <c r="ADQ43" s="119"/>
      <c r="ADR43" s="119"/>
      <c r="ADS43" s="119"/>
      <c r="ADT43" s="119"/>
      <c r="ADU43" s="119"/>
      <c r="ADV43" s="119"/>
      <c r="ADW43" s="119"/>
      <c r="ADX43" s="119"/>
      <c r="ADY43" s="119"/>
      <c r="ADZ43" s="119"/>
      <c r="AEA43" s="119"/>
      <c r="AEB43" s="119"/>
      <c r="AEC43" s="119"/>
      <c r="AED43" s="119"/>
      <c r="AEE43" s="119"/>
      <c r="AEF43" s="119"/>
      <c r="AEG43" s="119"/>
      <c r="AEH43" s="119"/>
      <c r="AEI43" s="119"/>
      <c r="AEJ43" s="119"/>
      <c r="AEK43" s="119"/>
      <c r="AEL43" s="119"/>
      <c r="AEM43" s="119"/>
      <c r="AEN43" s="119"/>
      <c r="AEO43" s="119"/>
      <c r="AEP43" s="119"/>
      <c r="AEQ43" s="119"/>
      <c r="AER43" s="119"/>
      <c r="AES43" s="119"/>
      <c r="AET43" s="119"/>
      <c r="AEU43" s="119"/>
      <c r="AEV43" s="119"/>
      <c r="AEW43" s="119"/>
      <c r="AEX43" s="119"/>
      <c r="AEY43" s="119"/>
      <c r="AEZ43" s="119"/>
      <c r="AFA43" s="119"/>
      <c r="AFB43" s="119"/>
      <c r="AFC43" s="119"/>
      <c r="AFD43" s="119"/>
      <c r="AFE43" s="119"/>
      <c r="AFF43" s="119"/>
      <c r="AFG43" s="119"/>
      <c r="AFH43" s="119"/>
      <c r="AFI43" s="119"/>
      <c r="AFJ43" s="119"/>
      <c r="AFK43" s="119"/>
      <c r="AFL43" s="119"/>
      <c r="AFM43" s="119"/>
      <c r="AFN43" s="119"/>
      <c r="AFO43" s="119"/>
      <c r="AFP43" s="119"/>
      <c r="AFQ43" s="119"/>
      <c r="AFR43" s="119"/>
      <c r="AFS43" s="119"/>
      <c r="AFT43" s="119"/>
      <c r="AFU43" s="119"/>
      <c r="AFV43" s="119"/>
      <c r="AFW43" s="119"/>
      <c r="AFX43" s="119"/>
      <c r="AFY43" s="119"/>
      <c r="AFZ43" s="119"/>
      <c r="AGA43" s="119"/>
      <c r="AGB43" s="119"/>
      <c r="AGC43" s="119"/>
      <c r="AGD43" s="119"/>
      <c r="AGE43" s="119"/>
      <c r="AGF43" s="119"/>
      <c r="AGG43" s="119"/>
      <c r="AGH43" s="119"/>
      <c r="AGI43" s="119"/>
      <c r="AGJ43" s="119"/>
      <c r="AGK43" s="119"/>
      <c r="AGL43" s="119"/>
      <c r="AGM43" s="119"/>
      <c r="AGN43" s="119"/>
      <c r="AGO43" s="119"/>
      <c r="AGP43" s="119"/>
      <c r="AGQ43" s="119"/>
      <c r="AGR43" s="119"/>
      <c r="AGS43" s="119"/>
      <c r="AGT43" s="119"/>
      <c r="AGU43" s="119"/>
      <c r="AGV43" s="119"/>
      <c r="AGW43" s="119"/>
      <c r="AGX43" s="119"/>
      <c r="AGY43" s="119"/>
      <c r="AGZ43" s="119"/>
      <c r="AHA43" s="119"/>
      <c r="AHB43" s="119"/>
      <c r="AHC43" s="119"/>
      <c r="AHD43" s="119"/>
      <c r="AHE43" s="119"/>
      <c r="AHF43" s="119"/>
      <c r="AHG43" s="119"/>
      <c r="AHH43" s="119"/>
      <c r="AHI43" s="119"/>
      <c r="AHJ43" s="119"/>
      <c r="AHK43" s="119"/>
      <c r="AHL43" s="119"/>
      <c r="AHM43" s="119"/>
      <c r="AHN43" s="119"/>
      <c r="AHO43" s="119"/>
      <c r="AHP43" s="119"/>
      <c r="AHQ43" s="119"/>
      <c r="AHR43" s="119"/>
      <c r="AHS43" s="119"/>
      <c r="AHT43" s="119"/>
      <c r="AHU43" s="119"/>
      <c r="AHV43" s="119"/>
      <c r="AHW43" s="119"/>
      <c r="AHX43" s="119"/>
      <c r="AHY43" s="119"/>
      <c r="AHZ43" s="119"/>
      <c r="AIA43" s="119"/>
      <c r="AIB43" s="119"/>
      <c r="AIC43" s="119"/>
      <c r="AID43" s="119"/>
      <c r="AIE43" s="119"/>
      <c r="AIF43" s="119"/>
      <c r="AIG43" s="119"/>
      <c r="AIH43" s="119"/>
      <c r="AII43" s="119"/>
      <c r="AIJ43" s="119"/>
      <c r="AIK43" s="119"/>
      <c r="AIL43" s="119"/>
      <c r="AIM43" s="119"/>
      <c r="AIN43" s="119"/>
      <c r="AIO43" s="119"/>
      <c r="AIP43" s="119"/>
      <c r="AIQ43" s="119"/>
      <c r="AIR43" s="119"/>
      <c r="AIS43" s="119"/>
      <c r="AIT43" s="119"/>
      <c r="AIU43" s="119"/>
      <c r="AIV43" s="119"/>
      <c r="AIW43" s="119"/>
      <c r="AIX43" s="119"/>
      <c r="AIY43" s="119"/>
      <c r="AIZ43" s="119"/>
      <c r="AJA43" s="119"/>
      <c r="AJB43" s="119"/>
      <c r="AJC43" s="119"/>
      <c r="AJD43" s="119"/>
      <c r="AJE43" s="119"/>
      <c r="AJF43" s="119"/>
      <c r="AJG43" s="119"/>
      <c r="AJH43" s="119"/>
      <c r="AJI43" s="119"/>
      <c r="AJJ43" s="119"/>
      <c r="AJK43" s="119"/>
      <c r="AJL43" s="119"/>
      <c r="AJM43" s="119"/>
      <c r="AJN43" s="119"/>
      <c r="AJO43" s="119"/>
      <c r="AJP43" s="119"/>
      <c r="AJQ43" s="119"/>
      <c r="AJR43" s="119"/>
      <c r="AJS43" s="119"/>
      <c r="AJT43" s="119"/>
      <c r="AJU43" s="119"/>
      <c r="AJV43" s="119"/>
      <c r="AJW43" s="119"/>
      <c r="AJX43" s="119"/>
      <c r="AJY43" s="119"/>
      <c r="AJZ43" s="119"/>
      <c r="AKA43" s="119"/>
      <c r="AKB43" s="119"/>
      <c r="AKC43" s="119"/>
      <c r="AKD43" s="119"/>
      <c r="AKE43" s="119"/>
      <c r="AKF43" s="119"/>
      <c r="AKG43" s="119"/>
      <c r="AKH43" s="119"/>
      <c r="AKI43" s="119"/>
      <c r="AKJ43" s="119"/>
      <c r="AKK43" s="119"/>
      <c r="AKL43" s="119"/>
      <c r="AKM43" s="119"/>
      <c r="AKN43" s="119"/>
      <c r="AKO43" s="119"/>
      <c r="AKP43" s="119"/>
      <c r="AKQ43" s="119"/>
      <c r="AKR43" s="119"/>
      <c r="AKS43" s="119"/>
      <c r="AKT43" s="119"/>
      <c r="AKU43" s="119"/>
      <c r="AKV43" s="119"/>
      <c r="AKW43" s="119"/>
      <c r="AKX43" s="119"/>
      <c r="AKY43" s="119"/>
      <c r="AKZ43" s="119"/>
      <c r="ALA43" s="119"/>
      <c r="ALB43" s="119"/>
    </row>
    <row r="44" spans="1:990" ht="25.9" hidden="1" customHeight="1" x14ac:dyDescent="0.35">
      <c r="F44" s="129"/>
      <c r="G44" s="91"/>
      <c r="H44" s="18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18"/>
      <c r="U44" s="95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21"/>
      <c r="AK44" s="21"/>
      <c r="AL44" s="130"/>
      <c r="AM44" s="130"/>
      <c r="AN44" s="130"/>
      <c r="AO44" s="32"/>
      <c r="AP44" s="32"/>
      <c r="AQ44" s="32"/>
      <c r="AR44" s="32"/>
      <c r="AS44" s="32"/>
      <c r="AT44" s="32"/>
      <c r="AU44" s="32"/>
      <c r="AV44" s="32"/>
      <c r="AW44" s="32"/>
      <c r="AX44" s="97"/>
    </row>
    <row r="45" spans="1:990" s="18" customFormat="1" ht="25.5" x14ac:dyDescent="0.35">
      <c r="F45" s="390">
        <v>1</v>
      </c>
      <c r="G45" s="390"/>
      <c r="H45" s="390"/>
      <c r="I45" s="390"/>
      <c r="J45" s="390">
        <v>2</v>
      </c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0"/>
      <c r="AR45" s="390">
        <v>3</v>
      </c>
      <c r="AS45" s="390"/>
      <c r="AT45" s="390"/>
      <c r="AU45" s="390">
        <v>4</v>
      </c>
      <c r="AV45" s="390"/>
      <c r="AW45" s="390">
        <v>5</v>
      </c>
      <c r="AX45" s="390"/>
    </row>
    <row r="46" spans="1:990" s="105" customFormat="1" ht="34.5" customHeight="1" x14ac:dyDescent="0.4">
      <c r="A46" s="105">
        <v>0.23000000000000007</v>
      </c>
      <c r="B46" s="105">
        <v>1.3000000000000003</v>
      </c>
      <c r="C46" s="105" t="str">
        <f t="shared" ref="C46:C82" si="2">IF(LEN(AU46)=0,"",1+ABS((AU46*A46)/LEN(AU46))+A46)</f>
        <v/>
      </c>
      <c r="D46" s="105" t="str">
        <f t="shared" ref="D46:D82" si="3">IF(LEN(AW46)=0,"",1+ABS((AW46*B46)/LEN(AW46))+B46)</f>
        <v/>
      </c>
      <c r="F46" s="386" t="s">
        <v>346</v>
      </c>
      <c r="G46" s="386"/>
      <c r="H46" s="386"/>
      <c r="I46" s="386"/>
      <c r="J46" s="385" t="s">
        <v>347</v>
      </c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5"/>
      <c r="AJ46" s="385"/>
      <c r="AK46" s="385"/>
      <c r="AL46" s="385"/>
      <c r="AM46" s="385"/>
      <c r="AN46" s="385"/>
      <c r="AO46" s="385"/>
      <c r="AP46" s="385"/>
      <c r="AQ46" s="385"/>
      <c r="AR46" s="384" t="s">
        <v>67</v>
      </c>
      <c r="AS46" s="384"/>
      <c r="AT46" s="384"/>
      <c r="AU46" s="388"/>
      <c r="AV46" s="388"/>
      <c r="AW46" s="388"/>
      <c r="AX46" s="388"/>
    </row>
    <row r="47" spans="1:990" s="104" customFormat="1" ht="34.5" customHeight="1" x14ac:dyDescent="0.4">
      <c r="A47" s="104">
        <v>0.24000000000000007</v>
      </c>
      <c r="B47" s="104">
        <v>1.3100000000000003</v>
      </c>
      <c r="C47" s="104">
        <f t="shared" si="2"/>
        <v>107.62000000000003</v>
      </c>
      <c r="D47" s="104">
        <f t="shared" si="3"/>
        <v>10283.714000000002</v>
      </c>
      <c r="F47" s="391">
        <v>720</v>
      </c>
      <c r="G47" s="391"/>
      <c r="H47" s="391"/>
      <c r="I47" s="391"/>
      <c r="J47" s="402" t="s">
        <v>348</v>
      </c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  <c r="AJ47" s="402"/>
      <c r="AK47" s="402"/>
      <c r="AL47" s="402"/>
      <c r="AM47" s="402"/>
      <c r="AN47" s="402"/>
      <c r="AO47" s="402"/>
      <c r="AP47" s="402"/>
      <c r="AQ47" s="402"/>
      <c r="AR47" s="403" t="s">
        <v>70</v>
      </c>
      <c r="AS47" s="403"/>
      <c r="AT47" s="403"/>
      <c r="AU47" s="404">
        <f>[3]BU!$AU$46</f>
        <v>1773</v>
      </c>
      <c r="AV47" s="404"/>
      <c r="AW47" s="404">
        <f>[3]BU!$AW$46</f>
        <v>39242</v>
      </c>
      <c r="AX47" s="404"/>
    </row>
    <row r="48" spans="1:990" s="104" customFormat="1" ht="30" x14ac:dyDescent="0.4">
      <c r="A48" s="104">
        <v>0.25000000000000006</v>
      </c>
      <c r="B48" s="104">
        <v>1.3200000000000003</v>
      </c>
      <c r="C48" s="104">
        <f t="shared" si="2"/>
        <v>2725.1500000000005</v>
      </c>
      <c r="D48" s="104">
        <f t="shared" si="3"/>
        <v>17629.336000000003</v>
      </c>
      <c r="F48" s="392" t="s">
        <v>349</v>
      </c>
      <c r="G48" s="392"/>
      <c r="H48" s="392"/>
      <c r="I48" s="392"/>
      <c r="J48" s="402" t="s">
        <v>350</v>
      </c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  <c r="AJ48" s="402"/>
      <c r="AK48" s="402"/>
      <c r="AL48" s="402"/>
      <c r="AM48" s="402"/>
      <c r="AN48" s="402"/>
      <c r="AO48" s="402"/>
      <c r="AP48" s="402"/>
      <c r="AQ48" s="402"/>
      <c r="AR48" s="403" t="s">
        <v>73</v>
      </c>
      <c r="AS48" s="403"/>
      <c r="AT48" s="403"/>
      <c r="AU48" s="404">
        <f>[3]BU!$AU$47</f>
        <v>54478</v>
      </c>
      <c r="AV48" s="404"/>
      <c r="AW48" s="404">
        <f>[3]BU!$AW$47</f>
        <v>66769</v>
      </c>
      <c r="AX48" s="404"/>
    </row>
    <row r="49" spans="1:50" s="104" customFormat="1" ht="34.5" customHeight="1" x14ac:dyDescent="0.4">
      <c r="A49" s="104">
        <v>0.26000000000000006</v>
      </c>
      <c r="B49" s="104">
        <v>1.3300000000000003</v>
      </c>
      <c r="C49" s="104">
        <f t="shared" si="2"/>
        <v>3205.5000000000009</v>
      </c>
      <c r="D49" s="104">
        <f t="shared" si="3"/>
        <v>10925.088000000003</v>
      </c>
      <c r="F49" s="391" t="s">
        <v>351</v>
      </c>
      <c r="G49" s="391"/>
      <c r="H49" s="391"/>
      <c r="I49" s="391"/>
      <c r="J49" s="402" t="s">
        <v>352</v>
      </c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  <c r="AJ49" s="402"/>
      <c r="AK49" s="402"/>
      <c r="AL49" s="402"/>
      <c r="AM49" s="402"/>
      <c r="AN49" s="402"/>
      <c r="AO49" s="402"/>
      <c r="AP49" s="402"/>
      <c r="AQ49" s="402"/>
      <c r="AR49" s="403" t="s">
        <v>76</v>
      </c>
      <c r="AS49" s="403"/>
      <c r="AT49" s="403"/>
      <c r="AU49" s="404">
        <f>[3]BU!$AU$48</f>
        <v>61620</v>
      </c>
      <c r="AV49" s="404"/>
      <c r="AW49" s="404">
        <f>[3]BU!$AW$48</f>
        <v>41063</v>
      </c>
      <c r="AX49" s="404"/>
    </row>
    <row r="50" spans="1:50" s="104" customFormat="1" ht="34.5" customHeight="1" x14ac:dyDescent="0.4">
      <c r="A50" s="104">
        <v>0.27000000000000007</v>
      </c>
      <c r="B50" s="104">
        <v>1.3400000000000003</v>
      </c>
      <c r="C50" s="104">
        <f t="shared" si="2"/>
        <v>234760.02142857149</v>
      </c>
      <c r="D50" s="104">
        <f t="shared" si="3"/>
        <v>1581261.8742857147</v>
      </c>
      <c r="F50" s="391"/>
      <c r="G50" s="391"/>
      <c r="H50" s="391"/>
      <c r="I50" s="391"/>
      <c r="J50" s="402" t="s">
        <v>353</v>
      </c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2"/>
      <c r="AJ50" s="402"/>
      <c r="AK50" s="402"/>
      <c r="AL50" s="402"/>
      <c r="AM50" s="402"/>
      <c r="AN50" s="402"/>
      <c r="AO50" s="402"/>
      <c r="AP50" s="402"/>
      <c r="AQ50" s="402"/>
      <c r="AR50" s="403" t="s">
        <v>79</v>
      </c>
      <c r="AS50" s="403"/>
      <c r="AT50" s="403"/>
      <c r="AU50" s="411">
        <f>IFERROR(IF(AND(AU51,AU55)="","",SUM(AU51,AU55)),"")</f>
        <v>6086338</v>
      </c>
      <c r="AV50" s="411"/>
      <c r="AW50" s="411">
        <f>IFERROR(IF(AND(AW51,AW55)="","",SUM(AW51,AW55)),"")</f>
        <v>8260311</v>
      </c>
      <c r="AX50" s="411"/>
    </row>
    <row r="51" spans="1:50" s="105" customFormat="1" ht="34.5" customHeight="1" x14ac:dyDescent="0.4">
      <c r="A51" s="105">
        <v>0.28000000000000008</v>
      </c>
      <c r="B51" s="105">
        <v>1.3500000000000003</v>
      </c>
      <c r="C51" s="105">
        <f t="shared" si="2"/>
        <v>224313.80000000005</v>
      </c>
      <c r="D51" s="105">
        <f t="shared" si="3"/>
        <v>1646277.5928571434</v>
      </c>
      <c r="F51" s="386"/>
      <c r="G51" s="386"/>
      <c r="H51" s="386"/>
      <c r="I51" s="386"/>
      <c r="J51" s="385" t="s">
        <v>354</v>
      </c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4" t="s">
        <v>81</v>
      </c>
      <c r="AS51" s="384"/>
      <c r="AT51" s="384"/>
      <c r="AU51" s="387">
        <f t="array" ref="AU51">IF(AND(ISBLANK(AU52:AV54)),"",SUM(AU52:AV54))</f>
        <v>5607813</v>
      </c>
      <c r="AV51" s="387"/>
      <c r="AW51" s="387">
        <f t="array" ref="AW51">IF(AND(ISBLANK(AW52:AX54)),"",SUM(AW52:AX54))</f>
        <v>8536242</v>
      </c>
      <c r="AX51" s="387"/>
    </row>
    <row r="52" spans="1:50" s="105" customFormat="1" ht="34.5" customHeight="1" x14ac:dyDescent="0.4">
      <c r="A52" s="105">
        <v>0.29000000000000009</v>
      </c>
      <c r="B52" s="105">
        <v>1.3600000000000003</v>
      </c>
      <c r="C52" s="105">
        <f t="shared" si="2"/>
        <v>242018.26285714295</v>
      </c>
      <c r="D52" s="105">
        <f t="shared" si="3"/>
        <v>1766957.491428572</v>
      </c>
      <c r="F52" s="386" t="s">
        <v>355</v>
      </c>
      <c r="G52" s="386"/>
      <c r="H52" s="386"/>
      <c r="I52" s="386"/>
      <c r="J52" s="405" t="s">
        <v>356</v>
      </c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384" t="s">
        <v>84</v>
      </c>
      <c r="AS52" s="384"/>
      <c r="AT52" s="384"/>
      <c r="AU52" s="388">
        <f>[3]BU!$AU$51</f>
        <v>5841789</v>
      </c>
      <c r="AV52" s="388"/>
      <c r="AW52" s="388">
        <f>[3]BU!$AW$51</f>
        <v>9094622</v>
      </c>
      <c r="AX52" s="388"/>
    </row>
    <row r="53" spans="1:50" s="105" customFormat="1" ht="34.5" customHeight="1" x14ac:dyDescent="0.4">
      <c r="A53" s="105">
        <v>0.3000000000000001</v>
      </c>
      <c r="B53" s="105">
        <v>1.3700000000000003</v>
      </c>
      <c r="C53" s="105">
        <f t="shared" si="2"/>
        <v>1.3</v>
      </c>
      <c r="D53" s="105">
        <f t="shared" si="3"/>
        <v>2.37</v>
      </c>
      <c r="F53" s="386">
        <v>402</v>
      </c>
      <c r="G53" s="386"/>
      <c r="H53" s="386"/>
      <c r="I53" s="386"/>
      <c r="J53" s="405" t="s">
        <v>357</v>
      </c>
      <c r="K53" s="405"/>
      <c r="L53" s="405"/>
      <c r="M53" s="405"/>
      <c r="N53" s="405"/>
      <c r="O53" s="405"/>
      <c r="P53" s="405"/>
      <c r="Q53" s="405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5"/>
      <c r="AJ53" s="405"/>
      <c r="AK53" s="405"/>
      <c r="AL53" s="405"/>
      <c r="AM53" s="405"/>
      <c r="AN53" s="405"/>
      <c r="AO53" s="405"/>
      <c r="AP53" s="405"/>
      <c r="AQ53" s="405"/>
      <c r="AR53" s="384" t="s">
        <v>87</v>
      </c>
      <c r="AS53" s="384"/>
      <c r="AT53" s="384"/>
      <c r="AU53" s="388">
        <v>0</v>
      </c>
      <c r="AV53" s="388"/>
      <c r="AW53" s="388">
        <v>0</v>
      </c>
      <c r="AX53" s="388"/>
    </row>
    <row r="54" spans="1:50" s="105" customFormat="1" ht="34.5" customHeight="1" x14ac:dyDescent="0.4">
      <c r="A54" s="105">
        <v>0.31000000000000011</v>
      </c>
      <c r="B54" s="105">
        <v>1.3800000000000003</v>
      </c>
      <c r="C54" s="105">
        <f t="shared" si="2"/>
        <v>10363.104285714289</v>
      </c>
      <c r="D54" s="105">
        <f t="shared" si="3"/>
        <v>110083.0085714286</v>
      </c>
      <c r="F54" s="386" t="s">
        <v>358</v>
      </c>
      <c r="G54" s="386"/>
      <c r="H54" s="386"/>
      <c r="I54" s="386"/>
      <c r="J54" s="405" t="s">
        <v>359</v>
      </c>
      <c r="K54" s="405"/>
      <c r="L54" s="405"/>
      <c r="M54" s="405"/>
      <c r="N54" s="405"/>
      <c r="O54" s="405"/>
      <c r="P54" s="405"/>
      <c r="Q54" s="405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384" t="s">
        <v>90</v>
      </c>
      <c r="AS54" s="384"/>
      <c r="AT54" s="384"/>
      <c r="AU54" s="388">
        <f>[3]BU!$AU$53</f>
        <v>-233976</v>
      </c>
      <c r="AV54" s="388"/>
      <c r="AW54" s="388">
        <f>[3]BU!$AW$53</f>
        <v>-558380</v>
      </c>
      <c r="AX54" s="388"/>
    </row>
    <row r="55" spans="1:50" s="105" customFormat="1" ht="34.5" customHeight="1" x14ac:dyDescent="0.4">
      <c r="A55" s="105">
        <v>0.32000000000000012</v>
      </c>
      <c r="B55" s="105">
        <v>1.3900000000000003</v>
      </c>
      <c r="C55" s="105">
        <f t="shared" si="2"/>
        <v>25522.653333333343</v>
      </c>
      <c r="D55" s="105">
        <f t="shared" si="3"/>
        <v>54794.402857142872</v>
      </c>
      <c r="F55" s="386"/>
      <c r="G55" s="386"/>
      <c r="H55" s="386"/>
      <c r="I55" s="386"/>
      <c r="J55" s="385" t="s">
        <v>360</v>
      </c>
      <c r="K55" s="385"/>
      <c r="L55" s="385"/>
      <c r="M55" s="385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85"/>
      <c r="AG55" s="385"/>
      <c r="AH55" s="385"/>
      <c r="AI55" s="385"/>
      <c r="AJ55" s="385"/>
      <c r="AK55" s="385"/>
      <c r="AL55" s="385"/>
      <c r="AM55" s="385"/>
      <c r="AN55" s="385"/>
      <c r="AO55" s="385"/>
      <c r="AP55" s="385"/>
      <c r="AQ55" s="385"/>
      <c r="AR55" s="384" t="s">
        <v>93</v>
      </c>
      <c r="AS55" s="384"/>
      <c r="AT55" s="384"/>
      <c r="AU55" s="387">
        <f t="array" ref="AU55">IF(AND(ISBLANK(AU56:AV58)),"",SUM(AU56:AV58))</f>
        <v>478525</v>
      </c>
      <c r="AV55" s="387"/>
      <c r="AW55" s="387">
        <f t="array" ref="AW55">IF(AND(ISBLANK(AW56:AX58)),"",SUM(AW56:AX58))</f>
        <v>-275931</v>
      </c>
      <c r="AX55" s="387"/>
    </row>
    <row r="56" spans="1:50" s="105" customFormat="1" ht="34.5" customHeight="1" x14ac:dyDescent="0.4">
      <c r="A56" s="105">
        <v>0.33000000000000013</v>
      </c>
      <c r="B56" s="105">
        <v>1.4000000000000004</v>
      </c>
      <c r="C56" s="105">
        <f t="shared" si="2"/>
        <v>26658.785000000014</v>
      </c>
      <c r="D56" s="105">
        <f t="shared" si="3"/>
        <v>166433.4666666667</v>
      </c>
      <c r="F56" s="386" t="s">
        <v>361</v>
      </c>
      <c r="G56" s="386"/>
      <c r="H56" s="386"/>
      <c r="I56" s="386"/>
      <c r="J56" s="405" t="s">
        <v>362</v>
      </c>
      <c r="K56" s="405"/>
      <c r="L56" s="405"/>
      <c r="M56" s="405"/>
      <c r="N56" s="405"/>
      <c r="O56" s="405"/>
      <c r="P56" s="405"/>
      <c r="Q56" s="405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5"/>
      <c r="AD56" s="405"/>
      <c r="AE56" s="405"/>
      <c r="AF56" s="405"/>
      <c r="AG56" s="405"/>
      <c r="AH56" s="405"/>
      <c r="AI56" s="405"/>
      <c r="AJ56" s="405"/>
      <c r="AK56" s="405"/>
      <c r="AL56" s="405"/>
      <c r="AM56" s="405"/>
      <c r="AN56" s="405"/>
      <c r="AO56" s="405"/>
      <c r="AP56" s="405"/>
      <c r="AQ56" s="405"/>
      <c r="AR56" s="384" t="s">
        <v>36</v>
      </c>
      <c r="AS56" s="384"/>
      <c r="AT56" s="384"/>
      <c r="AU56" s="388">
        <f>[3]BU!$AU$55</f>
        <v>484681</v>
      </c>
      <c r="AV56" s="388"/>
      <c r="AW56" s="388">
        <f>[3]BU!$AW$55</f>
        <v>713276</v>
      </c>
      <c r="AX56" s="388"/>
    </row>
    <row r="57" spans="1:50" s="105" customFormat="1" ht="34.5" customHeight="1" x14ac:dyDescent="0.4">
      <c r="A57" s="105">
        <v>0.34000000000000014</v>
      </c>
      <c r="B57" s="105">
        <v>1.4100000000000004</v>
      </c>
      <c r="C57" s="105">
        <f t="shared" si="2"/>
        <v>1.34</v>
      </c>
      <c r="D57" s="105">
        <f t="shared" si="3"/>
        <v>2.41</v>
      </c>
      <c r="F57" s="386">
        <v>4212</v>
      </c>
      <c r="G57" s="386"/>
      <c r="H57" s="386"/>
      <c r="I57" s="386"/>
      <c r="J57" s="405" t="s">
        <v>363</v>
      </c>
      <c r="K57" s="405"/>
      <c r="L57" s="405"/>
      <c r="M57" s="405"/>
      <c r="N57" s="405"/>
      <c r="O57" s="405"/>
      <c r="P57" s="405"/>
      <c r="Q57" s="405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5"/>
      <c r="AD57" s="405"/>
      <c r="AE57" s="405"/>
      <c r="AF57" s="405"/>
      <c r="AG57" s="405"/>
      <c r="AH57" s="405"/>
      <c r="AI57" s="405"/>
      <c r="AJ57" s="405"/>
      <c r="AK57" s="405"/>
      <c r="AL57" s="405"/>
      <c r="AM57" s="405"/>
      <c r="AN57" s="405"/>
      <c r="AO57" s="405"/>
      <c r="AP57" s="405"/>
      <c r="AQ57" s="405"/>
      <c r="AR57" s="384" t="s">
        <v>97</v>
      </c>
      <c r="AS57" s="384"/>
      <c r="AT57" s="384"/>
      <c r="AU57" s="388">
        <f>[3]BU!$AU$56</f>
        <v>0</v>
      </c>
      <c r="AV57" s="388"/>
      <c r="AW57" s="388">
        <f>[3]BU!$AW$56</f>
        <v>0</v>
      </c>
      <c r="AX57" s="388"/>
    </row>
    <row r="58" spans="1:50" s="105" customFormat="1" ht="34.5" customHeight="1" x14ac:dyDescent="0.4">
      <c r="A58" s="105">
        <v>0.35000000000000014</v>
      </c>
      <c r="B58" s="105">
        <v>1.4200000000000004</v>
      </c>
      <c r="C58" s="105">
        <f t="shared" si="2"/>
        <v>432.27000000000021</v>
      </c>
      <c r="D58" s="105">
        <f t="shared" si="3"/>
        <v>200670.12571428579</v>
      </c>
      <c r="F58" s="386">
        <v>4211</v>
      </c>
      <c r="G58" s="386"/>
      <c r="H58" s="386"/>
      <c r="I58" s="386"/>
      <c r="J58" s="405" t="s">
        <v>364</v>
      </c>
      <c r="K58" s="405"/>
      <c r="L58" s="405"/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384" t="s">
        <v>100</v>
      </c>
      <c r="AS58" s="384"/>
      <c r="AT58" s="384"/>
      <c r="AU58" s="388">
        <f>[3]BU!$AU$57</f>
        <v>-6156</v>
      </c>
      <c r="AV58" s="388"/>
      <c r="AW58" s="388">
        <f>[3]BU!$AW$57</f>
        <v>-989207</v>
      </c>
      <c r="AX58" s="388"/>
    </row>
    <row r="59" spans="1:50" s="104" customFormat="1" ht="34.5" customHeight="1" x14ac:dyDescent="0.4">
      <c r="A59" s="104">
        <v>0.36000000000000015</v>
      </c>
      <c r="B59" s="104">
        <v>1.4300000000000004</v>
      </c>
      <c r="C59" s="104" t="str">
        <f t="shared" si="2"/>
        <v/>
      </c>
      <c r="D59" s="104" t="str">
        <f t="shared" si="3"/>
        <v/>
      </c>
      <c r="F59" s="391"/>
      <c r="G59" s="391"/>
      <c r="H59" s="391"/>
      <c r="I59" s="391"/>
      <c r="J59" s="402" t="s">
        <v>365</v>
      </c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3" t="s">
        <v>103</v>
      </c>
      <c r="AS59" s="403"/>
      <c r="AT59" s="403"/>
      <c r="AU59" s="411" t="str">
        <f>IFERROR(IF(AND(AU60,AU63)="","",SUM(AU60,AU63)),"")</f>
        <v/>
      </c>
      <c r="AV59" s="411"/>
      <c r="AW59" s="411" t="str">
        <f>IFERROR(IF(AND(AW60,AW63)="","",SUM(AW60,AW63)),"")</f>
        <v/>
      </c>
      <c r="AX59" s="411"/>
    </row>
    <row r="60" spans="1:50" s="105" customFormat="1" ht="34.5" customHeight="1" x14ac:dyDescent="0.4">
      <c r="A60" s="105">
        <v>0.37000000000000016</v>
      </c>
      <c r="B60" s="105">
        <v>1.4400000000000004</v>
      </c>
      <c r="C60" s="105" t="str">
        <f t="shared" si="2"/>
        <v/>
      </c>
      <c r="D60" s="105" t="str">
        <f t="shared" si="3"/>
        <v/>
      </c>
      <c r="F60" s="386"/>
      <c r="G60" s="386"/>
      <c r="H60" s="386"/>
      <c r="I60" s="386"/>
      <c r="J60" s="385" t="s">
        <v>366</v>
      </c>
      <c r="K60" s="385"/>
      <c r="L60" s="385"/>
      <c r="M60" s="385"/>
      <c r="N60" s="385"/>
      <c r="O60" s="385"/>
      <c r="P60" s="385"/>
      <c r="Q60" s="385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5"/>
      <c r="AF60" s="385"/>
      <c r="AG60" s="385"/>
      <c r="AH60" s="385"/>
      <c r="AI60" s="385"/>
      <c r="AJ60" s="385"/>
      <c r="AK60" s="385"/>
      <c r="AL60" s="385"/>
      <c r="AM60" s="385"/>
      <c r="AN60" s="385"/>
      <c r="AO60" s="385"/>
      <c r="AP60" s="385"/>
      <c r="AQ60" s="385"/>
      <c r="AR60" s="384" t="s">
        <v>106</v>
      </c>
      <c r="AS60" s="384"/>
      <c r="AT60" s="384"/>
      <c r="AU60" s="387" t="str">
        <f t="array" ref="AU60">IF(AND(ISBLANK(AU61:AV62)),"",SUM(AU61:AV62))</f>
        <v/>
      </c>
      <c r="AV60" s="387"/>
      <c r="AW60" s="387" t="str">
        <f t="array" ref="AW60">IF(AND(ISBLANK(AW61:AX62)),"",SUM(AW61:AX62))</f>
        <v/>
      </c>
      <c r="AX60" s="387"/>
    </row>
    <row r="61" spans="1:50" s="105" customFormat="1" ht="34.5" customHeight="1" x14ac:dyDescent="0.4">
      <c r="A61" s="105">
        <v>0.38000000000000017</v>
      </c>
      <c r="B61" s="105">
        <v>1.4500000000000004</v>
      </c>
      <c r="C61" s="105" t="str">
        <f t="shared" si="2"/>
        <v/>
      </c>
      <c r="D61" s="105" t="str">
        <f t="shared" si="3"/>
        <v/>
      </c>
      <c r="F61" s="386">
        <v>4200</v>
      </c>
      <c r="G61" s="386"/>
      <c r="H61" s="386"/>
      <c r="I61" s="386"/>
      <c r="J61" s="405" t="s">
        <v>367</v>
      </c>
      <c r="K61" s="405"/>
      <c r="L61" s="405"/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384" t="s">
        <v>109</v>
      </c>
      <c r="AS61" s="384"/>
      <c r="AT61" s="384"/>
      <c r="AU61" s="388"/>
      <c r="AV61" s="388"/>
      <c r="AW61" s="388"/>
      <c r="AX61" s="388"/>
    </row>
    <row r="62" spans="1:50" s="105" customFormat="1" ht="34.5" customHeight="1" x14ac:dyDescent="0.4">
      <c r="A62" s="105">
        <v>0.39000000000000018</v>
      </c>
      <c r="B62" s="105">
        <v>1.4600000000000004</v>
      </c>
      <c r="C62" s="105" t="str">
        <f t="shared" si="2"/>
        <v/>
      </c>
      <c r="D62" s="105" t="str">
        <f t="shared" si="3"/>
        <v/>
      </c>
      <c r="F62" s="386">
        <v>4201</v>
      </c>
      <c r="G62" s="386"/>
      <c r="H62" s="386"/>
      <c r="I62" s="386"/>
      <c r="J62" s="405" t="s">
        <v>368</v>
      </c>
      <c r="K62" s="405"/>
      <c r="L62" s="405"/>
      <c r="M62" s="405"/>
      <c r="N62" s="405"/>
      <c r="O62" s="405"/>
      <c r="P62" s="405"/>
      <c r="Q62" s="405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5"/>
      <c r="AD62" s="405"/>
      <c r="AE62" s="405"/>
      <c r="AF62" s="405"/>
      <c r="AG62" s="405"/>
      <c r="AH62" s="405"/>
      <c r="AI62" s="405"/>
      <c r="AJ62" s="405"/>
      <c r="AK62" s="405"/>
      <c r="AL62" s="405"/>
      <c r="AM62" s="405"/>
      <c r="AN62" s="405"/>
      <c r="AO62" s="405"/>
      <c r="AP62" s="405"/>
      <c r="AQ62" s="405"/>
      <c r="AR62" s="384" t="s">
        <v>112</v>
      </c>
      <c r="AS62" s="384"/>
      <c r="AT62" s="384"/>
      <c r="AU62" s="388"/>
      <c r="AV62" s="388"/>
      <c r="AW62" s="388"/>
      <c r="AX62" s="388"/>
    </row>
    <row r="63" spans="1:50" s="105" customFormat="1" ht="34.5" customHeight="1" x14ac:dyDescent="0.4">
      <c r="A63" s="105">
        <v>0.40000000000000019</v>
      </c>
      <c r="B63" s="105">
        <v>1.4700000000000004</v>
      </c>
      <c r="C63" s="105" t="str">
        <f t="shared" si="2"/>
        <v/>
      </c>
      <c r="D63" s="105" t="str">
        <f t="shared" si="3"/>
        <v/>
      </c>
      <c r="F63" s="386"/>
      <c r="G63" s="386"/>
      <c r="H63" s="386"/>
      <c r="I63" s="386"/>
      <c r="J63" s="385" t="s">
        <v>369</v>
      </c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5"/>
      <c r="AP63" s="385"/>
      <c r="AQ63" s="385"/>
      <c r="AR63" s="384" t="s">
        <v>115</v>
      </c>
      <c r="AS63" s="384"/>
      <c r="AT63" s="384"/>
      <c r="AU63" s="387" t="str">
        <f t="array" ref="AU63">IF(AND(ISBLANK(AU64:AV66)),"",SUM(AU64:AV66))</f>
        <v/>
      </c>
      <c r="AV63" s="387"/>
      <c r="AW63" s="387" t="str">
        <f t="array" ref="AW63">IF(AND(ISBLANK(AW64:AX66)),"",SUM(AW64:AX66))</f>
        <v/>
      </c>
      <c r="AX63" s="387"/>
    </row>
    <row r="64" spans="1:50" s="105" customFormat="1" ht="34.5" customHeight="1" x14ac:dyDescent="0.4">
      <c r="A64" s="105">
        <v>0.4100000000000002</v>
      </c>
      <c r="B64" s="105">
        <v>1.4800000000000004</v>
      </c>
      <c r="C64" s="105" t="str">
        <f t="shared" si="2"/>
        <v/>
      </c>
      <c r="D64" s="105" t="str">
        <f t="shared" si="3"/>
        <v/>
      </c>
      <c r="F64" s="386" t="s">
        <v>370</v>
      </c>
      <c r="G64" s="386"/>
      <c r="H64" s="386"/>
      <c r="I64" s="386"/>
      <c r="J64" s="405" t="s">
        <v>362</v>
      </c>
      <c r="K64" s="405"/>
      <c r="L64" s="405"/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384" t="s">
        <v>45</v>
      </c>
      <c r="AS64" s="384"/>
      <c r="AT64" s="384"/>
      <c r="AU64" s="388"/>
      <c r="AV64" s="388"/>
      <c r="AW64" s="388"/>
      <c r="AX64" s="388"/>
    </row>
    <row r="65" spans="1:50" s="105" customFormat="1" ht="34.5" customHeight="1" x14ac:dyDescent="0.4">
      <c r="A65" s="105">
        <v>0.42000000000000021</v>
      </c>
      <c r="B65" s="105">
        <v>1.4900000000000004</v>
      </c>
      <c r="C65" s="105" t="str">
        <f t="shared" si="2"/>
        <v/>
      </c>
      <c r="D65" s="105" t="str">
        <f t="shared" si="3"/>
        <v/>
      </c>
      <c r="F65" s="386" t="s">
        <v>371</v>
      </c>
      <c r="G65" s="386"/>
      <c r="H65" s="386"/>
      <c r="I65" s="386"/>
      <c r="J65" s="405" t="s">
        <v>363</v>
      </c>
      <c r="K65" s="405"/>
      <c r="L65" s="405"/>
      <c r="M65" s="405"/>
      <c r="N65" s="405"/>
      <c r="O65" s="405"/>
      <c r="P65" s="405"/>
      <c r="Q65" s="405"/>
      <c r="R65" s="405"/>
      <c r="S65" s="405"/>
      <c r="T65" s="405"/>
      <c r="U65" s="405"/>
      <c r="V65" s="405"/>
      <c r="W65" s="405"/>
      <c r="X65" s="405"/>
      <c r="Y65" s="405"/>
      <c r="Z65" s="405"/>
      <c r="AA65" s="405"/>
      <c r="AB65" s="405"/>
      <c r="AC65" s="405"/>
      <c r="AD65" s="405"/>
      <c r="AE65" s="405"/>
      <c r="AF65" s="405"/>
      <c r="AG65" s="405"/>
      <c r="AH65" s="405"/>
      <c r="AI65" s="405"/>
      <c r="AJ65" s="405"/>
      <c r="AK65" s="405"/>
      <c r="AL65" s="405"/>
      <c r="AM65" s="405"/>
      <c r="AN65" s="405"/>
      <c r="AO65" s="405"/>
      <c r="AP65" s="405"/>
      <c r="AQ65" s="405"/>
      <c r="AR65" s="384" t="s">
        <v>119</v>
      </c>
      <c r="AS65" s="384"/>
      <c r="AT65" s="384"/>
      <c r="AU65" s="388"/>
      <c r="AV65" s="388"/>
      <c r="AW65" s="388"/>
      <c r="AX65" s="388"/>
    </row>
    <row r="66" spans="1:50" s="105" customFormat="1" ht="34.5" customHeight="1" x14ac:dyDescent="0.4">
      <c r="A66" s="105">
        <v>0.43000000000000022</v>
      </c>
      <c r="B66" s="105">
        <v>1.5000000000000004</v>
      </c>
      <c r="C66" s="105" t="str">
        <f t="shared" si="2"/>
        <v/>
      </c>
      <c r="D66" s="105" t="str">
        <f t="shared" si="3"/>
        <v/>
      </c>
      <c r="F66" s="386" t="s">
        <v>372</v>
      </c>
      <c r="G66" s="386"/>
      <c r="H66" s="386"/>
      <c r="I66" s="386"/>
      <c r="J66" s="405" t="s">
        <v>364</v>
      </c>
      <c r="K66" s="405"/>
      <c r="L66" s="405"/>
      <c r="M66" s="405"/>
      <c r="N66" s="405"/>
      <c r="O66" s="405"/>
      <c r="P66" s="405"/>
      <c r="Q66" s="405"/>
      <c r="R66" s="405"/>
      <c r="S66" s="405"/>
      <c r="T66" s="405"/>
      <c r="U66" s="405"/>
      <c r="V66" s="405"/>
      <c r="W66" s="405"/>
      <c r="X66" s="405"/>
      <c r="Y66" s="405"/>
      <c r="Z66" s="405"/>
      <c r="AA66" s="405"/>
      <c r="AB66" s="405"/>
      <c r="AC66" s="405"/>
      <c r="AD66" s="405"/>
      <c r="AE66" s="405"/>
      <c r="AF66" s="405"/>
      <c r="AG66" s="405"/>
      <c r="AH66" s="405"/>
      <c r="AI66" s="405"/>
      <c r="AJ66" s="405"/>
      <c r="AK66" s="405"/>
      <c r="AL66" s="405"/>
      <c r="AM66" s="405"/>
      <c r="AN66" s="405"/>
      <c r="AO66" s="405"/>
      <c r="AP66" s="405"/>
      <c r="AQ66" s="405"/>
      <c r="AR66" s="384" t="s">
        <v>122</v>
      </c>
      <c r="AS66" s="384"/>
      <c r="AT66" s="384"/>
      <c r="AU66" s="388"/>
      <c r="AV66" s="388"/>
      <c r="AW66" s="388"/>
      <c r="AX66" s="388"/>
    </row>
    <row r="67" spans="1:50" s="104" customFormat="1" ht="59.25" customHeight="1" x14ac:dyDescent="0.4">
      <c r="A67" s="104">
        <v>0.44000000000000022</v>
      </c>
      <c r="B67" s="104">
        <v>1.5100000000000005</v>
      </c>
      <c r="C67" s="104" t="str">
        <f t="shared" si="2"/>
        <v/>
      </c>
      <c r="D67" s="104" t="str">
        <f t="shared" si="3"/>
        <v/>
      </c>
      <c r="F67" s="391"/>
      <c r="G67" s="391"/>
      <c r="H67" s="391"/>
      <c r="I67" s="391"/>
      <c r="J67" s="412" t="s">
        <v>373</v>
      </c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2"/>
      <c r="AP67" s="412"/>
      <c r="AQ67" s="412"/>
      <c r="AR67" s="403" t="s">
        <v>124</v>
      </c>
      <c r="AS67" s="403"/>
      <c r="AT67" s="403"/>
      <c r="AU67" s="411" t="str">
        <f t="array" ref="AU67">IF(AND(ISBLANK(AU68:AV70)),"",SUM(AU68:AV70))</f>
        <v/>
      </c>
      <c r="AV67" s="411"/>
      <c r="AW67" s="411" t="str">
        <f t="array" ref="AW67">IF(AND(ISBLANK(AW68:AX70)),"",SUM(AW68:AX70))</f>
        <v/>
      </c>
      <c r="AX67" s="411"/>
    </row>
    <row r="68" spans="1:50" s="105" customFormat="1" ht="34.5" customHeight="1" x14ac:dyDescent="0.4">
      <c r="A68" s="105">
        <v>0.45000000000000023</v>
      </c>
      <c r="B68" s="105">
        <v>1.5200000000000005</v>
      </c>
      <c r="C68" s="105" t="str">
        <f t="shared" si="2"/>
        <v/>
      </c>
      <c r="D68" s="105" t="str">
        <f t="shared" si="3"/>
        <v/>
      </c>
      <c r="F68" s="386">
        <v>4250</v>
      </c>
      <c r="G68" s="386"/>
      <c r="H68" s="386"/>
      <c r="I68" s="386"/>
      <c r="J68" s="385" t="s">
        <v>374</v>
      </c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I68" s="385"/>
      <c r="AJ68" s="385"/>
      <c r="AK68" s="385"/>
      <c r="AL68" s="385"/>
      <c r="AM68" s="385"/>
      <c r="AN68" s="385"/>
      <c r="AO68" s="385"/>
      <c r="AP68" s="385"/>
      <c r="AQ68" s="385"/>
      <c r="AR68" s="384" t="s">
        <v>126</v>
      </c>
      <c r="AS68" s="384"/>
      <c r="AT68" s="384"/>
      <c r="AU68" s="388"/>
      <c r="AV68" s="388"/>
      <c r="AW68" s="388"/>
      <c r="AX68" s="388"/>
    </row>
    <row r="69" spans="1:50" s="105" customFormat="1" ht="34.5" customHeight="1" x14ac:dyDescent="0.4">
      <c r="A69" s="105">
        <v>0.46000000000000024</v>
      </c>
      <c r="B69" s="105">
        <v>1.5300000000000005</v>
      </c>
      <c r="C69" s="105" t="str">
        <f t="shared" si="2"/>
        <v/>
      </c>
      <c r="D69" s="105" t="str">
        <f t="shared" si="3"/>
        <v/>
      </c>
      <c r="F69" s="386">
        <v>4252</v>
      </c>
      <c r="G69" s="386"/>
      <c r="H69" s="386"/>
      <c r="I69" s="386"/>
      <c r="J69" s="385" t="s">
        <v>375</v>
      </c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I69" s="385"/>
      <c r="AJ69" s="385"/>
      <c r="AK69" s="385"/>
      <c r="AL69" s="385"/>
      <c r="AM69" s="385"/>
      <c r="AN69" s="385"/>
      <c r="AO69" s="385"/>
      <c r="AP69" s="385"/>
      <c r="AQ69" s="385"/>
      <c r="AR69" s="384" t="s">
        <v>129</v>
      </c>
      <c r="AS69" s="384"/>
      <c r="AT69" s="384"/>
      <c r="AU69" s="388"/>
      <c r="AV69" s="388"/>
      <c r="AW69" s="388"/>
      <c r="AX69" s="388"/>
    </row>
    <row r="70" spans="1:50" s="105" customFormat="1" ht="34.5" customHeight="1" x14ac:dyDescent="0.4">
      <c r="A70" s="105">
        <v>0.47000000000000025</v>
      </c>
      <c r="B70" s="105">
        <v>1.5400000000000005</v>
      </c>
      <c r="C70" s="105" t="str">
        <f t="shared" si="2"/>
        <v/>
      </c>
      <c r="D70" s="105" t="str">
        <f t="shared" si="3"/>
        <v/>
      </c>
      <c r="F70" s="386">
        <v>4251</v>
      </c>
      <c r="G70" s="386"/>
      <c r="H70" s="386"/>
      <c r="I70" s="386"/>
      <c r="J70" s="385" t="s">
        <v>376</v>
      </c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I70" s="385"/>
      <c r="AJ70" s="385"/>
      <c r="AK70" s="385"/>
      <c r="AL70" s="385"/>
      <c r="AM70" s="385"/>
      <c r="AN70" s="385"/>
      <c r="AO70" s="385"/>
      <c r="AP70" s="385"/>
      <c r="AQ70" s="385"/>
      <c r="AR70" s="384" t="s">
        <v>131</v>
      </c>
      <c r="AS70" s="384"/>
      <c r="AT70" s="384"/>
      <c r="AU70" s="388"/>
      <c r="AV70" s="388"/>
      <c r="AW70" s="388"/>
      <c r="AX70" s="388"/>
    </row>
    <row r="71" spans="1:50" s="104" customFormat="1" ht="34.5" customHeight="1" x14ac:dyDescent="0.4">
      <c r="A71" s="104">
        <v>0.48000000000000026</v>
      </c>
      <c r="B71" s="104">
        <v>1.5500000000000005</v>
      </c>
      <c r="C71" s="104">
        <f t="shared" si="2"/>
        <v>44726.840000000026</v>
      </c>
      <c r="D71" s="104">
        <f t="shared" si="3"/>
        <v>156094.52500000005</v>
      </c>
      <c r="F71" s="391"/>
      <c r="G71" s="391"/>
      <c r="H71" s="391"/>
      <c r="I71" s="391"/>
      <c r="J71" s="402" t="s">
        <v>377</v>
      </c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  <c r="AJ71" s="402"/>
      <c r="AK71" s="402"/>
      <c r="AL71" s="402"/>
      <c r="AM71" s="402"/>
      <c r="AN71" s="402"/>
      <c r="AO71" s="402"/>
      <c r="AP71" s="402"/>
      <c r="AQ71" s="402"/>
      <c r="AR71" s="403" t="s">
        <v>134</v>
      </c>
      <c r="AS71" s="403"/>
      <c r="AT71" s="403"/>
      <c r="AU71" s="411">
        <f t="array" ref="AU71">IF(AND(ISBLANK(AU72:AV73)),"",SUM(AU72:AV73))</f>
        <v>559067</v>
      </c>
      <c r="AV71" s="411"/>
      <c r="AW71" s="411">
        <f t="array" ref="AW71">IF(AND(ISBLANK(AW72:AX73)),"",SUM(AW72:AX73))</f>
        <v>604227</v>
      </c>
      <c r="AX71" s="411"/>
    </row>
    <row r="72" spans="1:50" s="105" customFormat="1" ht="34.5" customHeight="1" x14ac:dyDescent="0.4">
      <c r="A72" s="105">
        <v>0.49000000000000027</v>
      </c>
      <c r="B72" s="105">
        <v>1.5600000000000005</v>
      </c>
      <c r="C72" s="105" t="str">
        <f t="shared" si="2"/>
        <v/>
      </c>
      <c r="D72" s="105" t="str">
        <f>IF(LEN(AW72)=0,"",1+ABS((AW72*B72)/LEN(AW72))+B72)</f>
        <v/>
      </c>
      <c r="F72" s="386" t="s">
        <v>378</v>
      </c>
      <c r="G72" s="386"/>
      <c r="H72" s="386"/>
      <c r="I72" s="386"/>
      <c r="J72" s="385" t="s">
        <v>379</v>
      </c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I72" s="385"/>
      <c r="AJ72" s="385"/>
      <c r="AK72" s="385"/>
      <c r="AL72" s="385"/>
      <c r="AM72" s="385"/>
      <c r="AN72" s="385"/>
      <c r="AO72" s="385"/>
      <c r="AP72" s="385"/>
      <c r="AQ72" s="385"/>
      <c r="AR72" s="384" t="s">
        <v>136</v>
      </c>
      <c r="AS72" s="384"/>
      <c r="AT72" s="384"/>
      <c r="AU72" s="388"/>
      <c r="AV72" s="388"/>
      <c r="AW72" s="409"/>
      <c r="AX72" s="410"/>
    </row>
    <row r="73" spans="1:50" s="105" customFormat="1" ht="34.5" customHeight="1" x14ac:dyDescent="0.4">
      <c r="A73" s="105">
        <v>0.50000000000000022</v>
      </c>
      <c r="B73" s="105">
        <v>1.5700000000000005</v>
      </c>
      <c r="C73" s="105">
        <f t="shared" si="2"/>
        <v>46590.416666666686</v>
      </c>
      <c r="D73" s="105">
        <f>IF(LEN(AW73)=0,"",1+ABS((AW73*B73)/LEN(AW73))+B73)</f>
        <v>158108.63500000007</v>
      </c>
      <c r="F73" s="386" t="s">
        <v>378</v>
      </c>
      <c r="G73" s="386"/>
      <c r="H73" s="386"/>
      <c r="I73" s="386"/>
      <c r="J73" s="385" t="s">
        <v>380</v>
      </c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4" t="s">
        <v>139</v>
      </c>
      <c r="AS73" s="384"/>
      <c r="AT73" s="384"/>
      <c r="AU73" s="388">
        <f>[3]BU!$AU$72</f>
        <v>559067</v>
      </c>
      <c r="AV73" s="388"/>
      <c r="AW73" s="409">
        <f>[3]BU!$AW$72</f>
        <v>604227</v>
      </c>
      <c r="AX73" s="410"/>
    </row>
    <row r="74" spans="1:50" s="104" customFormat="1" ht="34.5" customHeight="1" x14ac:dyDescent="0.4">
      <c r="A74" s="104">
        <v>0.51000000000000023</v>
      </c>
      <c r="B74" s="104">
        <v>1.5800000000000005</v>
      </c>
      <c r="C74" s="104">
        <f t="shared" si="2"/>
        <v>691573.16714285745</v>
      </c>
      <c r="D74" s="104">
        <f t="shared" si="3"/>
        <v>2253582.7628571438</v>
      </c>
      <c r="F74" s="391"/>
      <c r="G74" s="391"/>
      <c r="H74" s="391"/>
      <c r="I74" s="391"/>
      <c r="J74" s="402" t="s">
        <v>381</v>
      </c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  <c r="AJ74" s="402"/>
      <c r="AK74" s="402"/>
      <c r="AL74" s="402"/>
      <c r="AM74" s="402"/>
      <c r="AN74" s="402"/>
      <c r="AO74" s="402"/>
      <c r="AP74" s="402"/>
      <c r="AQ74" s="402"/>
      <c r="AR74" s="403" t="s">
        <v>56</v>
      </c>
      <c r="AS74" s="403"/>
      <c r="AT74" s="403"/>
      <c r="AU74" s="411">
        <f>IFERROR(IF(AND(AU75,AU79)="","",SUM(AU75,AU79)),"")</f>
        <v>9492160</v>
      </c>
      <c r="AV74" s="411"/>
      <c r="AW74" s="411">
        <f>IFERROR(IF(AND(AW75,AW79)="","",SUM(AW75,AW79)),"")</f>
        <v>9984216</v>
      </c>
      <c r="AX74" s="411"/>
    </row>
    <row r="75" spans="1:50" s="105" customFormat="1" ht="34.5" customHeight="1" x14ac:dyDescent="0.4">
      <c r="A75" s="105">
        <v>0.52000000000000024</v>
      </c>
      <c r="B75" s="105">
        <v>1.5900000000000005</v>
      </c>
      <c r="C75" s="105">
        <f t="shared" si="2"/>
        <v>597764.84571428609</v>
      </c>
      <c r="D75" s="105">
        <f t="shared" si="3"/>
        <v>1899342.3142857149</v>
      </c>
      <c r="F75" s="386"/>
      <c r="G75" s="386"/>
      <c r="H75" s="386"/>
      <c r="I75" s="386"/>
      <c r="J75" s="385" t="s">
        <v>382</v>
      </c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I75" s="385"/>
      <c r="AJ75" s="385"/>
      <c r="AK75" s="385"/>
      <c r="AL75" s="385"/>
      <c r="AM75" s="385"/>
      <c r="AN75" s="385"/>
      <c r="AO75" s="385"/>
      <c r="AP75" s="385"/>
      <c r="AQ75" s="385"/>
      <c r="AR75" s="384" t="s">
        <v>59</v>
      </c>
      <c r="AS75" s="384"/>
      <c r="AT75" s="384"/>
      <c r="AU75" s="387">
        <f t="array" ref="AU75">IF(AND(ISBLANK(AU76:AV78)),"",SUM(AU76:AV78))</f>
        <v>8046814</v>
      </c>
      <c r="AV75" s="387"/>
      <c r="AW75" s="387">
        <f t="array" ref="AW75">IF(AND(ISBLANK(AW76:AX78)),"",SUM(AW76:AX78))</f>
        <v>8361873</v>
      </c>
      <c r="AX75" s="387"/>
    </row>
    <row r="76" spans="1:50" s="105" customFormat="1" ht="34.5" customHeight="1" x14ac:dyDescent="0.4">
      <c r="A76" s="105">
        <v>0.53000000000000025</v>
      </c>
      <c r="B76" s="105">
        <v>1.6000000000000005</v>
      </c>
      <c r="C76" s="105">
        <f t="shared" si="2"/>
        <v>156890.91857142863</v>
      </c>
      <c r="D76" s="105">
        <f t="shared" si="3"/>
        <v>437367.85714285728</v>
      </c>
      <c r="F76" s="386" t="s">
        <v>383</v>
      </c>
      <c r="G76" s="386"/>
      <c r="H76" s="386"/>
      <c r="I76" s="386"/>
      <c r="J76" s="405" t="s">
        <v>384</v>
      </c>
      <c r="K76" s="405"/>
      <c r="L76" s="405"/>
      <c r="M76" s="405"/>
      <c r="N76" s="405"/>
      <c r="O76" s="405"/>
      <c r="P76" s="405"/>
      <c r="Q76" s="405"/>
      <c r="R76" s="405"/>
      <c r="S76" s="405"/>
      <c r="T76" s="405"/>
      <c r="U76" s="405"/>
      <c r="V76" s="405"/>
      <c r="W76" s="405"/>
      <c r="X76" s="405"/>
      <c r="Y76" s="405"/>
      <c r="Z76" s="405"/>
      <c r="AA76" s="405"/>
      <c r="AB76" s="405"/>
      <c r="AC76" s="405"/>
      <c r="AD76" s="405"/>
      <c r="AE76" s="405"/>
      <c r="AF76" s="405"/>
      <c r="AG76" s="405"/>
      <c r="AH76" s="405"/>
      <c r="AI76" s="405"/>
      <c r="AJ76" s="405"/>
      <c r="AK76" s="405"/>
      <c r="AL76" s="405"/>
      <c r="AM76" s="405"/>
      <c r="AN76" s="405"/>
      <c r="AO76" s="405"/>
      <c r="AP76" s="405"/>
      <c r="AQ76" s="405"/>
      <c r="AR76" s="384" t="s">
        <v>145</v>
      </c>
      <c r="AS76" s="384"/>
      <c r="AT76" s="384"/>
      <c r="AU76" s="388">
        <f>[3]BU!$AU$75</f>
        <v>2072124</v>
      </c>
      <c r="AV76" s="388"/>
      <c r="AW76" s="388">
        <f>[3]BU!$AW$75</f>
        <v>1913473</v>
      </c>
      <c r="AX76" s="388"/>
    </row>
    <row r="77" spans="1:50" s="105" customFormat="1" ht="30" x14ac:dyDescent="0.4">
      <c r="A77" s="105">
        <v>0.54000000000000026</v>
      </c>
      <c r="B77" s="105">
        <v>1.6100000000000005</v>
      </c>
      <c r="C77" s="105">
        <f t="shared" si="2"/>
        <v>471741.76000000018</v>
      </c>
      <c r="D77" s="105">
        <f t="shared" si="3"/>
        <v>1490326.9400000006</v>
      </c>
      <c r="F77" s="386" t="s">
        <v>385</v>
      </c>
      <c r="G77" s="386"/>
      <c r="H77" s="386"/>
      <c r="I77" s="386"/>
      <c r="J77" s="405" t="s">
        <v>386</v>
      </c>
      <c r="K77" s="405"/>
      <c r="L77" s="405"/>
      <c r="M77" s="405"/>
      <c r="N77" s="405"/>
      <c r="O77" s="405"/>
      <c r="P77" s="405"/>
      <c r="Q77" s="405"/>
      <c r="R77" s="405"/>
      <c r="S77" s="405"/>
      <c r="T77" s="405"/>
      <c r="U77" s="405"/>
      <c r="V77" s="405"/>
      <c r="W77" s="405"/>
      <c r="X77" s="405"/>
      <c r="Y77" s="405"/>
      <c r="Z77" s="405"/>
      <c r="AA77" s="405"/>
      <c r="AB77" s="405"/>
      <c r="AC77" s="405"/>
      <c r="AD77" s="405"/>
      <c r="AE77" s="405"/>
      <c r="AF77" s="405"/>
      <c r="AG77" s="405"/>
      <c r="AH77" s="405"/>
      <c r="AI77" s="405"/>
      <c r="AJ77" s="405"/>
      <c r="AK77" s="405"/>
      <c r="AL77" s="405"/>
      <c r="AM77" s="405"/>
      <c r="AN77" s="405"/>
      <c r="AO77" s="405"/>
      <c r="AP77" s="405"/>
      <c r="AQ77" s="405"/>
      <c r="AR77" s="384" t="s">
        <v>147</v>
      </c>
      <c r="AS77" s="384"/>
      <c r="AT77" s="384"/>
      <c r="AU77" s="388">
        <f>[3]BU!$AU$76</f>
        <v>6115151</v>
      </c>
      <c r="AV77" s="388"/>
      <c r="AW77" s="388">
        <f>[3]BU!$AW$76</f>
        <v>6479671</v>
      </c>
      <c r="AX77" s="388"/>
    </row>
    <row r="78" spans="1:50" s="105" customFormat="1" ht="34.5" customHeight="1" x14ac:dyDescent="0.4">
      <c r="A78" s="105">
        <v>0.55000000000000027</v>
      </c>
      <c r="B78" s="105">
        <v>1.6200000000000006</v>
      </c>
      <c r="C78" s="105">
        <f t="shared" si="2"/>
        <v>11037.771428571432</v>
      </c>
      <c r="D78" s="105">
        <f t="shared" si="3"/>
        <v>8445.7900000000045</v>
      </c>
      <c r="F78" s="386">
        <v>433</v>
      </c>
      <c r="G78" s="386"/>
      <c r="H78" s="386"/>
      <c r="I78" s="386"/>
      <c r="J78" s="405" t="s">
        <v>387</v>
      </c>
      <c r="K78" s="405"/>
      <c r="L78" s="405"/>
      <c r="M78" s="405"/>
      <c r="N78" s="405"/>
      <c r="O78" s="405"/>
      <c r="P78" s="405"/>
      <c r="Q78" s="405"/>
      <c r="R78" s="405"/>
      <c r="S78" s="405"/>
      <c r="T78" s="405"/>
      <c r="U78" s="405"/>
      <c r="V78" s="405"/>
      <c r="W78" s="405"/>
      <c r="X78" s="405"/>
      <c r="Y78" s="405"/>
      <c r="Z78" s="405"/>
      <c r="AA78" s="405"/>
      <c r="AB78" s="405"/>
      <c r="AC78" s="405"/>
      <c r="AD78" s="405"/>
      <c r="AE78" s="405"/>
      <c r="AF78" s="405"/>
      <c r="AG78" s="405"/>
      <c r="AH78" s="405"/>
      <c r="AI78" s="405"/>
      <c r="AJ78" s="405"/>
      <c r="AK78" s="405"/>
      <c r="AL78" s="405"/>
      <c r="AM78" s="405"/>
      <c r="AN78" s="405"/>
      <c r="AO78" s="405"/>
      <c r="AP78" s="405"/>
      <c r="AQ78" s="405"/>
      <c r="AR78" s="384" t="s">
        <v>150</v>
      </c>
      <c r="AS78" s="384"/>
      <c r="AT78" s="384"/>
      <c r="AU78" s="388">
        <f>[3]BU!$AU$77</f>
        <v>-140461</v>
      </c>
      <c r="AV78" s="388"/>
      <c r="AW78" s="388">
        <f>[3]BU!$AW$77</f>
        <v>-31271</v>
      </c>
      <c r="AX78" s="388"/>
    </row>
    <row r="79" spans="1:50" s="105" customFormat="1" ht="34.5" customHeight="1" x14ac:dyDescent="0.4">
      <c r="A79" s="105">
        <v>0.56000000000000028</v>
      </c>
      <c r="B79" s="105">
        <v>1.6300000000000006</v>
      </c>
      <c r="C79" s="105">
        <f t="shared" si="2"/>
        <v>115629.24000000005</v>
      </c>
      <c r="D79" s="105">
        <f t="shared" si="3"/>
        <v>377776.78571428586</v>
      </c>
      <c r="F79" s="386"/>
      <c r="G79" s="386"/>
      <c r="H79" s="386"/>
      <c r="I79" s="386"/>
      <c r="J79" s="385" t="s">
        <v>388</v>
      </c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I79" s="385"/>
      <c r="AJ79" s="385"/>
      <c r="AK79" s="385"/>
      <c r="AL79" s="385"/>
      <c r="AM79" s="385"/>
      <c r="AN79" s="385"/>
      <c r="AO79" s="385"/>
      <c r="AP79" s="385"/>
      <c r="AQ79" s="385"/>
      <c r="AR79" s="384" t="s">
        <v>153</v>
      </c>
      <c r="AS79" s="384"/>
      <c r="AT79" s="384"/>
      <c r="AU79" s="387">
        <f t="array" ref="AU79">IF(AND(ISBLANK(AU80:AV82)),"",SUM(AU80:AV82))</f>
        <v>1445346</v>
      </c>
      <c r="AV79" s="387"/>
      <c r="AW79" s="387">
        <f t="array" ref="AW79">IF(AND(ISBLANK(AW80:AX82)),"",SUM(AW80:AX82))</f>
        <v>1622343</v>
      </c>
      <c r="AX79" s="387"/>
    </row>
    <row r="80" spans="1:50" s="105" customFormat="1" ht="34.5" customHeight="1" x14ac:dyDescent="0.4">
      <c r="A80" s="105">
        <v>0.57000000000000028</v>
      </c>
      <c r="B80" s="105">
        <v>1.6400000000000006</v>
      </c>
      <c r="C80" s="105">
        <f t="shared" si="2"/>
        <v>11767.605000000005</v>
      </c>
      <c r="D80" s="105">
        <f t="shared" si="3"/>
        <v>46721.046666666683</v>
      </c>
      <c r="F80" s="386">
        <v>4441</v>
      </c>
      <c r="G80" s="386"/>
      <c r="H80" s="386"/>
      <c r="I80" s="386"/>
      <c r="J80" s="405" t="s">
        <v>389</v>
      </c>
      <c r="K80" s="405"/>
      <c r="L80" s="405"/>
      <c r="M80" s="405"/>
      <c r="N80" s="405"/>
      <c r="O80" s="405"/>
      <c r="P80" s="405"/>
      <c r="Q80" s="405"/>
      <c r="R80" s="405"/>
      <c r="S80" s="405"/>
      <c r="T80" s="405"/>
      <c r="U80" s="405"/>
      <c r="V80" s="405"/>
      <c r="W80" s="405"/>
      <c r="X80" s="405"/>
      <c r="Y80" s="405"/>
      <c r="Z80" s="405"/>
      <c r="AA80" s="405"/>
      <c r="AB80" s="405"/>
      <c r="AC80" s="405"/>
      <c r="AD80" s="405"/>
      <c r="AE80" s="405"/>
      <c r="AF80" s="405"/>
      <c r="AG80" s="405"/>
      <c r="AH80" s="405"/>
      <c r="AI80" s="405"/>
      <c r="AJ80" s="405"/>
      <c r="AK80" s="405"/>
      <c r="AL80" s="405"/>
      <c r="AM80" s="405"/>
      <c r="AN80" s="405"/>
      <c r="AO80" s="405"/>
      <c r="AP80" s="405"/>
      <c r="AQ80" s="405"/>
      <c r="AR80" s="384" t="s">
        <v>156</v>
      </c>
      <c r="AS80" s="384"/>
      <c r="AT80" s="384"/>
      <c r="AU80" s="388">
        <f>[3]BU!$AU$79</f>
        <v>123853</v>
      </c>
      <c r="AV80" s="388"/>
      <c r="AW80" s="388">
        <f>[3]BU!$AW$79</f>
        <v>170921</v>
      </c>
      <c r="AX80" s="388"/>
    </row>
    <row r="81" spans="1:990" s="105" customFormat="1" ht="34.5" customHeight="1" x14ac:dyDescent="0.4">
      <c r="A81" s="105">
        <v>0.58000000000000029</v>
      </c>
      <c r="B81" s="105">
        <v>1.6500000000000006</v>
      </c>
      <c r="C81" s="105">
        <f t="shared" si="2"/>
        <v>43842.716666666689</v>
      </c>
      <c r="D81" s="105">
        <f t="shared" si="3"/>
        <v>129719.32500000004</v>
      </c>
      <c r="F81" s="386" t="s">
        <v>390</v>
      </c>
      <c r="G81" s="386"/>
      <c r="H81" s="386"/>
      <c r="I81" s="386"/>
      <c r="J81" s="405" t="s">
        <v>391</v>
      </c>
      <c r="K81" s="405"/>
      <c r="L81" s="405"/>
      <c r="M81" s="405"/>
      <c r="N81" s="405"/>
      <c r="O81" s="405"/>
      <c r="P81" s="405"/>
      <c r="Q81" s="405"/>
      <c r="R81" s="405"/>
      <c r="S81" s="405"/>
      <c r="T81" s="405"/>
      <c r="U81" s="405"/>
      <c r="V81" s="405"/>
      <c r="W81" s="405"/>
      <c r="X81" s="405"/>
      <c r="Y81" s="405"/>
      <c r="Z81" s="405"/>
      <c r="AA81" s="405"/>
      <c r="AB81" s="405"/>
      <c r="AC81" s="405"/>
      <c r="AD81" s="405"/>
      <c r="AE81" s="405"/>
      <c r="AF81" s="405"/>
      <c r="AG81" s="405"/>
      <c r="AH81" s="405"/>
      <c r="AI81" s="405"/>
      <c r="AJ81" s="405"/>
      <c r="AK81" s="405"/>
      <c r="AL81" s="405"/>
      <c r="AM81" s="405"/>
      <c r="AN81" s="405"/>
      <c r="AO81" s="405"/>
      <c r="AP81" s="405"/>
      <c r="AQ81" s="405"/>
      <c r="AR81" s="384" t="s">
        <v>159</v>
      </c>
      <c r="AS81" s="384"/>
      <c r="AT81" s="384"/>
      <c r="AU81" s="388">
        <f>[3]BU!$AU$80</f>
        <v>453529</v>
      </c>
      <c r="AV81" s="388"/>
      <c r="AW81" s="388">
        <f>[3]BU!$AW$80</f>
        <v>471697</v>
      </c>
      <c r="AX81" s="388"/>
    </row>
    <row r="82" spans="1:990" s="105" customFormat="1" ht="34.5" customHeight="1" x14ac:dyDescent="0.4">
      <c r="A82" s="105">
        <v>0.5900000000000003</v>
      </c>
      <c r="B82" s="105">
        <v>1.6600000000000006</v>
      </c>
      <c r="C82" s="105">
        <f t="shared" si="2"/>
        <v>85351.383333333375</v>
      </c>
      <c r="D82" s="105">
        <f t="shared" si="3"/>
        <v>271059.91000000003</v>
      </c>
      <c r="F82" s="413" t="s">
        <v>392</v>
      </c>
      <c r="G82" s="413"/>
      <c r="H82" s="413"/>
      <c r="I82" s="413"/>
      <c r="J82" s="405" t="s">
        <v>393</v>
      </c>
      <c r="K82" s="405"/>
      <c r="L82" s="405"/>
      <c r="M82" s="405"/>
      <c r="N82" s="405"/>
      <c r="O82" s="405"/>
      <c r="P82" s="405"/>
      <c r="Q82" s="405"/>
      <c r="R82" s="405"/>
      <c r="S82" s="405"/>
      <c r="T82" s="405"/>
      <c r="U82" s="405"/>
      <c r="V82" s="405"/>
      <c r="W82" s="405"/>
      <c r="X82" s="405"/>
      <c r="Y82" s="405"/>
      <c r="Z82" s="405"/>
      <c r="AA82" s="405"/>
      <c r="AB82" s="405"/>
      <c r="AC82" s="405"/>
      <c r="AD82" s="405"/>
      <c r="AE82" s="405"/>
      <c r="AF82" s="405"/>
      <c r="AG82" s="405"/>
      <c r="AH82" s="405"/>
      <c r="AI82" s="405"/>
      <c r="AJ82" s="405"/>
      <c r="AK82" s="405"/>
      <c r="AL82" s="405"/>
      <c r="AM82" s="405"/>
      <c r="AN82" s="405"/>
      <c r="AO82" s="405"/>
      <c r="AP82" s="405"/>
      <c r="AQ82" s="405"/>
      <c r="AR82" s="384" t="s">
        <v>62</v>
      </c>
      <c r="AS82" s="384"/>
      <c r="AT82" s="384"/>
      <c r="AU82" s="388">
        <f>[3]BU!$AU$81</f>
        <v>867964</v>
      </c>
      <c r="AV82" s="388"/>
      <c r="AW82" s="388">
        <f>[3]BU!$AW$81</f>
        <v>979725</v>
      </c>
      <c r="AX82" s="388"/>
    </row>
    <row r="83" spans="1:990" s="131" customFormat="1" ht="19.5" hidden="1" customHeight="1" x14ac:dyDescent="0.35">
      <c r="E83" s="132"/>
      <c r="F83" s="90"/>
      <c r="G83" s="133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6"/>
      <c r="AP83" s="136"/>
      <c r="AQ83" s="136"/>
      <c r="AR83" s="136"/>
      <c r="AS83" s="136"/>
      <c r="AT83" s="136"/>
      <c r="AU83" s="136"/>
      <c r="AV83" s="136"/>
      <c r="AW83" s="136"/>
    </row>
    <row r="84" spans="1:990" s="137" customFormat="1" ht="57" customHeight="1" x14ac:dyDescent="0.5">
      <c r="E84" s="138"/>
      <c r="F84" s="35"/>
      <c r="G84" s="139"/>
      <c r="H84" s="74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74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2"/>
      <c r="AK84" s="142"/>
      <c r="AL84" s="142"/>
      <c r="AM84" s="142"/>
      <c r="AN84" s="142"/>
      <c r="AO84" s="143"/>
      <c r="AP84" s="143"/>
      <c r="AQ84" s="143"/>
      <c r="AR84" s="143"/>
      <c r="AS84" s="143"/>
      <c r="AT84" s="143"/>
      <c r="AU84" s="143"/>
      <c r="AV84" s="143"/>
      <c r="AW84" s="144"/>
      <c r="AX84" s="128" t="s">
        <v>177</v>
      </c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  <c r="BX84" s="138"/>
      <c r="BY84" s="138"/>
      <c r="BZ84" s="138"/>
      <c r="CA84" s="138"/>
      <c r="CB84" s="138"/>
      <c r="CC84" s="138"/>
      <c r="CD84" s="138"/>
      <c r="CE84" s="138"/>
      <c r="CF84" s="138"/>
      <c r="CG84" s="138"/>
      <c r="CH84" s="138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  <c r="DF84" s="138"/>
      <c r="DG84" s="138"/>
      <c r="DH84" s="138"/>
      <c r="DI84" s="138"/>
      <c r="DJ84" s="138"/>
      <c r="DK84" s="138"/>
      <c r="DL84" s="138"/>
      <c r="DM84" s="138"/>
      <c r="DN84" s="138"/>
      <c r="DO84" s="138"/>
      <c r="DP84" s="138"/>
      <c r="DQ84" s="138"/>
      <c r="DR84" s="138"/>
      <c r="DS84" s="138"/>
      <c r="DT84" s="138"/>
      <c r="DU84" s="138"/>
      <c r="DV84" s="138"/>
      <c r="DW84" s="138"/>
      <c r="DX84" s="138"/>
      <c r="DY84" s="138"/>
      <c r="DZ84" s="138"/>
      <c r="EA84" s="138"/>
      <c r="EB84" s="138"/>
      <c r="EC84" s="138"/>
      <c r="ED84" s="138"/>
      <c r="EE84" s="138"/>
      <c r="EF84" s="138"/>
      <c r="EG84" s="138"/>
      <c r="EH84" s="138"/>
      <c r="EI84" s="138"/>
      <c r="EJ84" s="138"/>
      <c r="EK84" s="138"/>
      <c r="EL84" s="138"/>
      <c r="EM84" s="138"/>
      <c r="EN84" s="138"/>
      <c r="EO84" s="138"/>
      <c r="EP84" s="138"/>
      <c r="EQ84" s="138"/>
      <c r="ER84" s="138"/>
      <c r="ES84" s="138"/>
      <c r="ET84" s="138"/>
      <c r="EU84" s="138"/>
      <c r="EV84" s="138"/>
      <c r="EW84" s="138"/>
      <c r="EX84" s="138"/>
      <c r="EY84" s="138"/>
      <c r="EZ84" s="138"/>
      <c r="FA84" s="138"/>
      <c r="FB84" s="138"/>
      <c r="FC84" s="138"/>
      <c r="FD84" s="138"/>
      <c r="FE84" s="138"/>
      <c r="FF84" s="138"/>
      <c r="FG84" s="138"/>
      <c r="FH84" s="138"/>
      <c r="FI84" s="138"/>
      <c r="FJ84" s="138"/>
      <c r="FK84" s="138"/>
      <c r="FL84" s="138"/>
      <c r="FM84" s="138"/>
      <c r="FN84" s="138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138"/>
      <c r="HV84" s="138"/>
      <c r="HW84" s="138"/>
      <c r="HX84" s="138"/>
      <c r="HY84" s="138"/>
      <c r="HZ84" s="138"/>
      <c r="IA84" s="138"/>
      <c r="IB84" s="138"/>
      <c r="IC84" s="138"/>
      <c r="ID84" s="138"/>
      <c r="IE84" s="138"/>
      <c r="IF84" s="138"/>
      <c r="IG84" s="138"/>
      <c r="IH84" s="138"/>
      <c r="II84" s="138"/>
      <c r="IJ84" s="138"/>
      <c r="IK84" s="138"/>
      <c r="IL84" s="138"/>
      <c r="IM84" s="138"/>
      <c r="IN84" s="138"/>
      <c r="IO84" s="138"/>
      <c r="IP84" s="138"/>
      <c r="IQ84" s="138"/>
      <c r="IR84" s="138"/>
      <c r="IS84" s="138"/>
      <c r="IT84" s="138"/>
      <c r="IU84" s="138"/>
      <c r="IV84" s="138"/>
      <c r="IW84" s="138"/>
      <c r="IX84" s="138"/>
      <c r="IY84" s="138"/>
      <c r="IZ84" s="138"/>
      <c r="JA84" s="138"/>
      <c r="JB84" s="138"/>
      <c r="JC84" s="138"/>
      <c r="JD84" s="138"/>
      <c r="JE84" s="138"/>
      <c r="JF84" s="138"/>
      <c r="JG84" s="138"/>
      <c r="JH84" s="138"/>
      <c r="JI84" s="138"/>
      <c r="JJ84" s="138"/>
      <c r="JK84" s="138"/>
      <c r="JL84" s="138"/>
      <c r="JM84" s="138"/>
      <c r="JN84" s="138"/>
      <c r="JO84" s="138"/>
      <c r="JP84" s="138"/>
      <c r="JQ84" s="138"/>
      <c r="JR84" s="138"/>
      <c r="JS84" s="138"/>
      <c r="JT84" s="138"/>
      <c r="JU84" s="138"/>
      <c r="JV84" s="138"/>
      <c r="JW84" s="138"/>
      <c r="JX84" s="138"/>
      <c r="JY84" s="138"/>
      <c r="JZ84" s="138"/>
      <c r="KA84" s="138"/>
      <c r="KB84" s="138"/>
      <c r="KC84" s="138"/>
      <c r="KD84" s="138"/>
      <c r="KE84" s="138"/>
      <c r="KF84" s="138"/>
      <c r="KG84" s="138"/>
      <c r="KH84" s="138"/>
      <c r="KI84" s="138"/>
      <c r="KJ84" s="138"/>
      <c r="KK84" s="138"/>
      <c r="KL84" s="138"/>
      <c r="KM84" s="138"/>
      <c r="KN84" s="138"/>
      <c r="KO84" s="138"/>
      <c r="KP84" s="138"/>
      <c r="KQ84" s="138"/>
      <c r="KR84" s="138"/>
      <c r="KS84" s="138"/>
      <c r="KT84" s="138"/>
      <c r="KU84" s="138"/>
      <c r="KV84" s="138"/>
      <c r="KW84" s="138"/>
      <c r="KX84" s="138"/>
      <c r="KY84" s="138"/>
      <c r="KZ84" s="138"/>
      <c r="LA84" s="138"/>
      <c r="LB84" s="138"/>
      <c r="LC84" s="138"/>
      <c r="LD84" s="138"/>
      <c r="LE84" s="138"/>
      <c r="LF84" s="138"/>
      <c r="LG84" s="138"/>
      <c r="LH84" s="138"/>
      <c r="LI84" s="138"/>
      <c r="LJ84" s="138"/>
      <c r="LK84" s="138"/>
      <c r="LL84" s="138"/>
      <c r="LM84" s="138"/>
      <c r="LN84" s="138"/>
      <c r="LO84" s="138"/>
      <c r="LP84" s="138"/>
      <c r="LQ84" s="138"/>
      <c r="LR84" s="138"/>
      <c r="LS84" s="138"/>
      <c r="LT84" s="138"/>
      <c r="LU84" s="138"/>
      <c r="LV84" s="138"/>
      <c r="LW84" s="138"/>
      <c r="LX84" s="138"/>
      <c r="LY84" s="138"/>
      <c r="LZ84" s="138"/>
      <c r="MA84" s="138"/>
      <c r="MB84" s="138"/>
      <c r="MC84" s="138"/>
      <c r="MD84" s="138"/>
      <c r="ME84" s="138"/>
      <c r="MF84" s="138"/>
      <c r="MG84" s="138"/>
      <c r="MH84" s="138"/>
      <c r="MI84" s="138"/>
      <c r="MJ84" s="138"/>
      <c r="MK84" s="138"/>
      <c r="ML84" s="138"/>
      <c r="MM84" s="138"/>
      <c r="MN84" s="138"/>
      <c r="MO84" s="138"/>
      <c r="MP84" s="138"/>
      <c r="MQ84" s="138"/>
      <c r="MR84" s="138"/>
      <c r="MS84" s="138"/>
      <c r="MT84" s="138"/>
      <c r="MU84" s="138"/>
      <c r="MV84" s="138"/>
      <c r="MW84" s="138"/>
      <c r="MX84" s="138"/>
      <c r="MY84" s="138"/>
      <c r="MZ84" s="138"/>
      <c r="NA84" s="138"/>
      <c r="NB84" s="138"/>
      <c r="NC84" s="138"/>
      <c r="ND84" s="138"/>
      <c r="NE84" s="138"/>
      <c r="NF84" s="138"/>
      <c r="NG84" s="138"/>
      <c r="NH84" s="138"/>
      <c r="NI84" s="138"/>
      <c r="NJ84" s="138"/>
      <c r="NK84" s="138"/>
      <c r="NL84" s="138"/>
      <c r="NM84" s="138"/>
      <c r="NN84" s="138"/>
      <c r="NO84" s="138"/>
      <c r="NP84" s="138"/>
      <c r="NQ84" s="138"/>
      <c r="NR84" s="138"/>
      <c r="NS84" s="138"/>
      <c r="NT84" s="138"/>
      <c r="NU84" s="138"/>
      <c r="NV84" s="138"/>
      <c r="NW84" s="138"/>
      <c r="NX84" s="138"/>
      <c r="NY84" s="138"/>
      <c r="NZ84" s="138"/>
      <c r="OA84" s="138"/>
      <c r="OB84" s="138"/>
      <c r="OC84" s="138"/>
      <c r="OD84" s="138"/>
      <c r="OE84" s="138"/>
      <c r="OF84" s="138"/>
      <c r="OG84" s="138"/>
      <c r="OH84" s="138"/>
      <c r="OI84" s="138"/>
      <c r="OJ84" s="138"/>
      <c r="OK84" s="138"/>
      <c r="OL84" s="138"/>
      <c r="OM84" s="138"/>
      <c r="ON84" s="138"/>
      <c r="OO84" s="138"/>
      <c r="OP84" s="138"/>
      <c r="OQ84" s="138"/>
      <c r="OR84" s="138"/>
      <c r="OS84" s="138"/>
      <c r="OT84" s="138"/>
      <c r="OU84" s="138"/>
      <c r="OV84" s="138"/>
      <c r="OW84" s="138"/>
      <c r="OX84" s="138"/>
      <c r="OY84" s="138"/>
      <c r="OZ84" s="138"/>
      <c r="PA84" s="138"/>
      <c r="PB84" s="138"/>
      <c r="PC84" s="138"/>
      <c r="PD84" s="138"/>
      <c r="PE84" s="138"/>
      <c r="PF84" s="138"/>
      <c r="PG84" s="138"/>
      <c r="PH84" s="138"/>
      <c r="PI84" s="138"/>
      <c r="PJ84" s="138"/>
      <c r="PK84" s="138"/>
      <c r="PL84" s="138"/>
      <c r="PM84" s="138"/>
      <c r="PN84" s="138"/>
      <c r="PO84" s="138"/>
      <c r="PP84" s="138"/>
      <c r="PQ84" s="138"/>
      <c r="PR84" s="138"/>
      <c r="PS84" s="138"/>
      <c r="PT84" s="138"/>
      <c r="PU84" s="138"/>
      <c r="PV84" s="138"/>
      <c r="PW84" s="138"/>
      <c r="PX84" s="138"/>
      <c r="PY84" s="138"/>
      <c r="PZ84" s="138"/>
      <c r="QA84" s="138"/>
      <c r="QB84" s="138"/>
      <c r="QC84" s="138"/>
      <c r="QD84" s="138"/>
      <c r="QE84" s="138"/>
      <c r="QF84" s="138"/>
      <c r="QG84" s="138"/>
      <c r="QH84" s="138"/>
      <c r="QI84" s="138"/>
      <c r="QJ84" s="138"/>
      <c r="QK84" s="138"/>
      <c r="QL84" s="138"/>
      <c r="QM84" s="138"/>
      <c r="QN84" s="138"/>
      <c r="QO84" s="138"/>
      <c r="QP84" s="138"/>
      <c r="QQ84" s="138"/>
      <c r="QR84" s="138"/>
      <c r="QS84" s="138"/>
      <c r="QT84" s="138"/>
      <c r="QU84" s="138"/>
      <c r="QV84" s="138"/>
      <c r="QW84" s="138"/>
      <c r="QX84" s="138"/>
      <c r="QY84" s="138"/>
      <c r="QZ84" s="138"/>
      <c r="RA84" s="138"/>
      <c r="RB84" s="138"/>
      <c r="RC84" s="138"/>
      <c r="RD84" s="138"/>
      <c r="RE84" s="138"/>
      <c r="RF84" s="138"/>
      <c r="RG84" s="138"/>
      <c r="RH84" s="138"/>
      <c r="RI84" s="138"/>
      <c r="RJ84" s="138"/>
      <c r="RK84" s="138"/>
      <c r="RL84" s="138"/>
      <c r="RM84" s="138"/>
      <c r="RN84" s="138"/>
      <c r="RO84" s="138"/>
      <c r="RP84" s="138"/>
      <c r="RQ84" s="138"/>
      <c r="RR84" s="138"/>
      <c r="RS84" s="138"/>
      <c r="RT84" s="138"/>
      <c r="RU84" s="138"/>
      <c r="RV84" s="138"/>
      <c r="RW84" s="138"/>
      <c r="RX84" s="138"/>
      <c r="RY84" s="138"/>
      <c r="RZ84" s="138"/>
      <c r="SA84" s="138"/>
      <c r="SB84" s="138"/>
      <c r="SC84" s="138"/>
      <c r="SD84" s="138"/>
      <c r="SE84" s="138"/>
      <c r="SF84" s="138"/>
      <c r="SG84" s="138"/>
      <c r="SH84" s="138"/>
      <c r="SI84" s="138"/>
      <c r="SJ84" s="138"/>
      <c r="SK84" s="138"/>
      <c r="SL84" s="138"/>
      <c r="SM84" s="138"/>
      <c r="SN84" s="138"/>
      <c r="SO84" s="138"/>
      <c r="SP84" s="138"/>
      <c r="SQ84" s="138"/>
      <c r="SR84" s="138"/>
      <c r="SS84" s="138"/>
      <c r="ST84" s="138"/>
      <c r="SU84" s="138"/>
      <c r="SV84" s="138"/>
      <c r="SW84" s="138"/>
      <c r="SX84" s="138"/>
      <c r="SY84" s="138"/>
      <c r="SZ84" s="138"/>
      <c r="TA84" s="138"/>
      <c r="TB84" s="138"/>
      <c r="TC84" s="138"/>
      <c r="TD84" s="138"/>
      <c r="TE84" s="138"/>
      <c r="TF84" s="138"/>
      <c r="TG84" s="138"/>
      <c r="TH84" s="138"/>
      <c r="TI84" s="138"/>
      <c r="TJ84" s="138"/>
      <c r="TK84" s="138"/>
      <c r="TL84" s="138"/>
      <c r="TM84" s="138"/>
      <c r="TN84" s="138"/>
      <c r="TO84" s="138"/>
      <c r="TP84" s="138"/>
      <c r="TQ84" s="138"/>
      <c r="TR84" s="138"/>
      <c r="TS84" s="138"/>
      <c r="TT84" s="138"/>
      <c r="TU84" s="138"/>
      <c r="TV84" s="138"/>
      <c r="TW84" s="138"/>
      <c r="TX84" s="138"/>
      <c r="TY84" s="138"/>
      <c r="TZ84" s="138"/>
      <c r="UA84" s="138"/>
      <c r="UB84" s="138"/>
      <c r="UC84" s="138"/>
      <c r="UD84" s="138"/>
      <c r="UE84" s="138"/>
      <c r="UF84" s="138"/>
      <c r="UG84" s="138"/>
      <c r="UH84" s="138"/>
      <c r="UI84" s="138"/>
      <c r="UJ84" s="138"/>
      <c r="UK84" s="138"/>
      <c r="UL84" s="138"/>
      <c r="UM84" s="138"/>
      <c r="UN84" s="138"/>
      <c r="UO84" s="138"/>
      <c r="UP84" s="138"/>
      <c r="UQ84" s="138"/>
      <c r="UR84" s="138"/>
      <c r="US84" s="138"/>
      <c r="UT84" s="138"/>
      <c r="UU84" s="138"/>
      <c r="UV84" s="138"/>
      <c r="UW84" s="138"/>
      <c r="UX84" s="138"/>
      <c r="UY84" s="138"/>
      <c r="UZ84" s="138"/>
      <c r="VA84" s="138"/>
      <c r="VB84" s="138"/>
      <c r="VC84" s="138"/>
      <c r="VD84" s="138"/>
      <c r="VE84" s="138"/>
      <c r="VF84" s="138"/>
      <c r="VG84" s="138"/>
      <c r="VH84" s="138"/>
      <c r="VI84" s="138"/>
      <c r="VJ84" s="138"/>
      <c r="VK84" s="138"/>
      <c r="VL84" s="138"/>
      <c r="VM84" s="138"/>
      <c r="VN84" s="138"/>
      <c r="VO84" s="138"/>
      <c r="VP84" s="138"/>
      <c r="VQ84" s="138"/>
      <c r="VR84" s="138"/>
      <c r="VS84" s="138"/>
      <c r="VT84" s="138"/>
      <c r="VU84" s="138"/>
      <c r="VV84" s="138"/>
      <c r="VW84" s="138"/>
      <c r="VX84" s="138"/>
      <c r="VY84" s="138"/>
      <c r="VZ84" s="138"/>
      <c r="WA84" s="138"/>
      <c r="WB84" s="138"/>
      <c r="WC84" s="138"/>
      <c r="WD84" s="138"/>
      <c r="WE84" s="138"/>
      <c r="WF84" s="138"/>
      <c r="WG84" s="138"/>
      <c r="WH84" s="138"/>
      <c r="WI84" s="138"/>
      <c r="WJ84" s="138"/>
      <c r="WK84" s="138"/>
      <c r="WL84" s="138"/>
      <c r="WM84" s="138"/>
      <c r="WN84" s="138"/>
      <c r="WO84" s="138"/>
      <c r="WP84" s="138"/>
      <c r="WQ84" s="138"/>
      <c r="WR84" s="138"/>
      <c r="WS84" s="138"/>
      <c r="WT84" s="138"/>
      <c r="WU84" s="138"/>
      <c r="WV84" s="138"/>
      <c r="WW84" s="138"/>
      <c r="WX84" s="138"/>
      <c r="WY84" s="138"/>
      <c r="WZ84" s="138"/>
      <c r="XA84" s="138"/>
      <c r="XB84" s="138"/>
      <c r="XC84" s="138"/>
      <c r="XD84" s="138"/>
      <c r="XE84" s="138"/>
      <c r="XF84" s="138"/>
      <c r="XG84" s="138"/>
      <c r="XH84" s="138"/>
      <c r="XI84" s="138"/>
      <c r="XJ84" s="138"/>
      <c r="XK84" s="138"/>
      <c r="XL84" s="138"/>
      <c r="XM84" s="138"/>
      <c r="XN84" s="138"/>
      <c r="XO84" s="138"/>
      <c r="XP84" s="138"/>
      <c r="XQ84" s="138"/>
      <c r="XR84" s="138"/>
      <c r="XS84" s="138"/>
      <c r="XT84" s="138"/>
      <c r="XU84" s="138"/>
      <c r="XV84" s="138"/>
      <c r="XW84" s="138"/>
      <c r="XX84" s="138"/>
      <c r="XY84" s="138"/>
      <c r="XZ84" s="138"/>
      <c r="YA84" s="138"/>
      <c r="YB84" s="138"/>
      <c r="YC84" s="138"/>
      <c r="YD84" s="138"/>
      <c r="YE84" s="138"/>
      <c r="YF84" s="138"/>
      <c r="YG84" s="138"/>
      <c r="YH84" s="138"/>
      <c r="YI84" s="138"/>
      <c r="YJ84" s="138"/>
      <c r="YK84" s="138"/>
      <c r="YL84" s="138"/>
      <c r="YM84" s="138"/>
      <c r="YN84" s="138"/>
      <c r="YO84" s="138"/>
      <c r="YP84" s="138"/>
      <c r="YQ84" s="138"/>
      <c r="YR84" s="138"/>
      <c r="YS84" s="138"/>
      <c r="YT84" s="138"/>
      <c r="YU84" s="138"/>
      <c r="YV84" s="138"/>
      <c r="YW84" s="138"/>
      <c r="YX84" s="138"/>
      <c r="YY84" s="138"/>
      <c r="YZ84" s="138"/>
      <c r="ZA84" s="138"/>
      <c r="ZB84" s="138"/>
      <c r="ZC84" s="138"/>
      <c r="ZD84" s="138"/>
      <c r="ZE84" s="138"/>
      <c r="ZF84" s="138"/>
      <c r="ZG84" s="138"/>
      <c r="ZH84" s="138"/>
      <c r="ZI84" s="138"/>
      <c r="ZJ84" s="138"/>
      <c r="ZK84" s="138"/>
      <c r="ZL84" s="138"/>
      <c r="ZM84" s="138"/>
      <c r="ZN84" s="138"/>
      <c r="ZO84" s="138"/>
      <c r="ZP84" s="138"/>
      <c r="ZQ84" s="138"/>
      <c r="ZR84" s="138"/>
      <c r="ZS84" s="138"/>
      <c r="ZT84" s="138"/>
      <c r="ZU84" s="138"/>
      <c r="ZV84" s="138"/>
      <c r="ZW84" s="138"/>
      <c r="ZX84" s="138"/>
      <c r="ZY84" s="138"/>
      <c r="ZZ84" s="138"/>
      <c r="AAA84" s="138"/>
      <c r="AAB84" s="138"/>
      <c r="AAC84" s="138"/>
      <c r="AAD84" s="138"/>
      <c r="AAE84" s="138"/>
      <c r="AAF84" s="138"/>
      <c r="AAG84" s="138"/>
      <c r="AAH84" s="138"/>
      <c r="AAI84" s="138"/>
      <c r="AAJ84" s="138"/>
      <c r="AAK84" s="138"/>
      <c r="AAL84" s="138"/>
      <c r="AAM84" s="138"/>
      <c r="AAN84" s="138"/>
      <c r="AAO84" s="138"/>
      <c r="AAP84" s="138"/>
      <c r="AAQ84" s="138"/>
      <c r="AAR84" s="138"/>
      <c r="AAS84" s="138"/>
      <c r="AAT84" s="138"/>
      <c r="AAU84" s="138"/>
      <c r="AAV84" s="138"/>
      <c r="AAW84" s="138"/>
      <c r="AAX84" s="138"/>
      <c r="AAY84" s="138"/>
      <c r="AAZ84" s="138"/>
      <c r="ABA84" s="138"/>
      <c r="ABB84" s="138"/>
      <c r="ABC84" s="138"/>
      <c r="ABD84" s="138"/>
      <c r="ABE84" s="138"/>
      <c r="ABF84" s="138"/>
      <c r="ABG84" s="138"/>
      <c r="ABH84" s="138"/>
      <c r="ABI84" s="138"/>
      <c r="ABJ84" s="138"/>
      <c r="ABK84" s="138"/>
      <c r="ABL84" s="138"/>
      <c r="ABM84" s="138"/>
      <c r="ABN84" s="138"/>
      <c r="ABO84" s="138"/>
      <c r="ABP84" s="138"/>
      <c r="ABQ84" s="138"/>
      <c r="ABR84" s="138"/>
      <c r="ABS84" s="138"/>
      <c r="ABT84" s="138"/>
      <c r="ABU84" s="138"/>
      <c r="ABV84" s="138"/>
      <c r="ABW84" s="138"/>
      <c r="ABX84" s="138"/>
      <c r="ABY84" s="138"/>
      <c r="ABZ84" s="138"/>
      <c r="ACA84" s="138"/>
      <c r="ACB84" s="138"/>
      <c r="ACC84" s="138"/>
      <c r="ACD84" s="138"/>
      <c r="ACE84" s="138"/>
      <c r="ACF84" s="138"/>
      <c r="ACG84" s="138"/>
      <c r="ACH84" s="138"/>
      <c r="ACI84" s="138"/>
      <c r="ACJ84" s="138"/>
      <c r="ACK84" s="138"/>
      <c r="ACL84" s="138"/>
      <c r="ACM84" s="138"/>
      <c r="ACN84" s="138"/>
      <c r="ACO84" s="138"/>
      <c r="ACP84" s="138"/>
      <c r="ACQ84" s="138"/>
      <c r="ACR84" s="138"/>
      <c r="ACS84" s="138"/>
      <c r="ACT84" s="138"/>
      <c r="ACU84" s="138"/>
      <c r="ACV84" s="138"/>
      <c r="ACW84" s="138"/>
      <c r="ACX84" s="138"/>
      <c r="ACY84" s="138"/>
      <c r="ACZ84" s="138"/>
      <c r="ADA84" s="138"/>
      <c r="ADB84" s="138"/>
      <c r="ADC84" s="138"/>
      <c r="ADD84" s="138"/>
      <c r="ADE84" s="138"/>
      <c r="ADF84" s="138"/>
      <c r="ADG84" s="138"/>
      <c r="ADH84" s="138"/>
      <c r="ADI84" s="138"/>
      <c r="ADJ84" s="138"/>
      <c r="ADK84" s="138"/>
      <c r="ADL84" s="138"/>
      <c r="ADM84" s="138"/>
      <c r="ADN84" s="138"/>
      <c r="ADO84" s="138"/>
      <c r="ADP84" s="138"/>
      <c r="ADQ84" s="138"/>
      <c r="ADR84" s="138"/>
      <c r="ADS84" s="138"/>
      <c r="ADT84" s="138"/>
      <c r="ADU84" s="138"/>
      <c r="ADV84" s="138"/>
      <c r="ADW84" s="138"/>
      <c r="ADX84" s="138"/>
      <c r="ADY84" s="138"/>
      <c r="ADZ84" s="138"/>
      <c r="AEA84" s="138"/>
      <c r="AEB84" s="138"/>
      <c r="AEC84" s="138"/>
      <c r="AED84" s="138"/>
      <c r="AEE84" s="138"/>
      <c r="AEF84" s="138"/>
      <c r="AEG84" s="138"/>
      <c r="AEH84" s="138"/>
      <c r="AEI84" s="138"/>
      <c r="AEJ84" s="138"/>
      <c r="AEK84" s="138"/>
      <c r="AEL84" s="138"/>
      <c r="AEM84" s="138"/>
      <c r="AEN84" s="138"/>
      <c r="AEO84" s="138"/>
      <c r="AEP84" s="138"/>
      <c r="AEQ84" s="138"/>
      <c r="AER84" s="138"/>
      <c r="AES84" s="138"/>
      <c r="AET84" s="138"/>
      <c r="AEU84" s="138"/>
      <c r="AEV84" s="138"/>
      <c r="AEW84" s="138"/>
      <c r="AEX84" s="138"/>
      <c r="AEY84" s="138"/>
      <c r="AEZ84" s="138"/>
      <c r="AFA84" s="138"/>
      <c r="AFB84" s="138"/>
      <c r="AFC84" s="138"/>
      <c r="AFD84" s="138"/>
      <c r="AFE84" s="138"/>
      <c r="AFF84" s="138"/>
      <c r="AFG84" s="138"/>
      <c r="AFH84" s="138"/>
      <c r="AFI84" s="138"/>
      <c r="AFJ84" s="138"/>
      <c r="AFK84" s="138"/>
      <c r="AFL84" s="138"/>
      <c r="AFM84" s="138"/>
      <c r="AFN84" s="138"/>
      <c r="AFO84" s="138"/>
      <c r="AFP84" s="138"/>
      <c r="AFQ84" s="138"/>
      <c r="AFR84" s="138"/>
      <c r="AFS84" s="138"/>
      <c r="AFT84" s="138"/>
      <c r="AFU84" s="138"/>
      <c r="AFV84" s="138"/>
      <c r="AFW84" s="138"/>
      <c r="AFX84" s="138"/>
      <c r="AFY84" s="138"/>
      <c r="AFZ84" s="138"/>
      <c r="AGA84" s="138"/>
      <c r="AGB84" s="138"/>
      <c r="AGC84" s="138"/>
      <c r="AGD84" s="138"/>
      <c r="AGE84" s="138"/>
      <c r="AGF84" s="138"/>
      <c r="AGG84" s="138"/>
      <c r="AGH84" s="138"/>
      <c r="AGI84" s="138"/>
      <c r="AGJ84" s="138"/>
      <c r="AGK84" s="138"/>
      <c r="AGL84" s="138"/>
      <c r="AGM84" s="138"/>
      <c r="AGN84" s="138"/>
      <c r="AGO84" s="138"/>
      <c r="AGP84" s="138"/>
      <c r="AGQ84" s="138"/>
      <c r="AGR84" s="138"/>
      <c r="AGS84" s="138"/>
      <c r="AGT84" s="138"/>
      <c r="AGU84" s="138"/>
      <c r="AGV84" s="138"/>
      <c r="AGW84" s="138"/>
      <c r="AGX84" s="138"/>
      <c r="AGY84" s="138"/>
      <c r="AGZ84" s="138"/>
      <c r="AHA84" s="138"/>
      <c r="AHB84" s="138"/>
      <c r="AHC84" s="138"/>
      <c r="AHD84" s="138"/>
      <c r="AHE84" s="138"/>
      <c r="AHF84" s="138"/>
      <c r="AHG84" s="138"/>
      <c r="AHH84" s="138"/>
      <c r="AHI84" s="138"/>
      <c r="AHJ84" s="138"/>
      <c r="AHK84" s="138"/>
      <c r="AHL84" s="138"/>
      <c r="AHM84" s="138"/>
      <c r="AHN84" s="138"/>
      <c r="AHO84" s="138"/>
      <c r="AHP84" s="138"/>
      <c r="AHQ84" s="138"/>
      <c r="AHR84" s="138"/>
      <c r="AHS84" s="138"/>
      <c r="AHT84" s="138"/>
      <c r="AHU84" s="138"/>
      <c r="AHV84" s="138"/>
      <c r="AHW84" s="138"/>
      <c r="AHX84" s="138"/>
      <c r="AHY84" s="138"/>
      <c r="AHZ84" s="138"/>
      <c r="AIA84" s="138"/>
      <c r="AIB84" s="138"/>
      <c r="AIC84" s="138"/>
      <c r="AID84" s="138"/>
      <c r="AIE84" s="138"/>
      <c r="AIF84" s="138"/>
      <c r="AIG84" s="138"/>
      <c r="AIH84" s="138"/>
      <c r="AII84" s="138"/>
      <c r="AIJ84" s="138"/>
      <c r="AIK84" s="138"/>
      <c r="AIL84" s="138"/>
      <c r="AIM84" s="138"/>
      <c r="AIN84" s="138"/>
      <c r="AIO84" s="138"/>
      <c r="AIP84" s="138"/>
      <c r="AIQ84" s="138"/>
      <c r="AIR84" s="138"/>
      <c r="AIS84" s="138"/>
      <c r="AIT84" s="138"/>
      <c r="AIU84" s="138"/>
      <c r="AIV84" s="138"/>
      <c r="AIW84" s="138"/>
      <c r="AIX84" s="138"/>
      <c r="AIY84" s="138"/>
      <c r="AIZ84" s="138"/>
      <c r="AJA84" s="138"/>
      <c r="AJB84" s="138"/>
      <c r="AJC84" s="138"/>
      <c r="AJD84" s="138"/>
      <c r="AJE84" s="138"/>
      <c r="AJF84" s="138"/>
      <c r="AJG84" s="138"/>
      <c r="AJH84" s="138"/>
      <c r="AJI84" s="138"/>
      <c r="AJJ84" s="138"/>
      <c r="AJK84" s="138"/>
      <c r="AJL84" s="138"/>
      <c r="AJM84" s="138"/>
      <c r="AJN84" s="138"/>
      <c r="AJO84" s="138"/>
      <c r="AJP84" s="138"/>
      <c r="AJQ84" s="138"/>
      <c r="AJR84" s="138"/>
      <c r="AJS84" s="138"/>
      <c r="AJT84" s="138"/>
      <c r="AJU84" s="138"/>
      <c r="AJV84" s="138"/>
      <c r="AJW84" s="138"/>
      <c r="AJX84" s="138"/>
      <c r="AJY84" s="138"/>
      <c r="AJZ84" s="138"/>
      <c r="AKA84" s="138"/>
      <c r="AKB84" s="138"/>
      <c r="AKC84" s="138"/>
      <c r="AKD84" s="138"/>
      <c r="AKE84" s="138"/>
      <c r="AKF84" s="138"/>
      <c r="AKG84" s="138"/>
      <c r="AKH84" s="138"/>
      <c r="AKI84" s="138"/>
      <c r="AKJ84" s="138"/>
      <c r="AKK84" s="138"/>
      <c r="AKL84" s="138"/>
      <c r="AKM84" s="138"/>
      <c r="AKN84" s="138"/>
      <c r="AKO84" s="138"/>
      <c r="AKP84" s="138"/>
      <c r="AKQ84" s="138"/>
      <c r="AKR84" s="138"/>
      <c r="AKS84" s="138"/>
      <c r="AKT84" s="138"/>
      <c r="AKU84" s="138"/>
      <c r="AKV84" s="138"/>
      <c r="AKW84" s="138"/>
      <c r="AKX84" s="138"/>
      <c r="AKY84" s="138"/>
      <c r="AKZ84" s="138"/>
      <c r="ALA84" s="138"/>
      <c r="ALB84" s="138"/>
    </row>
    <row r="85" spans="1:990" s="137" customFormat="1" ht="57" customHeight="1" x14ac:dyDescent="0.5">
      <c r="E85" s="138"/>
      <c r="F85" s="35"/>
      <c r="G85" s="139"/>
      <c r="H85" s="74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74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2"/>
      <c r="AK85" s="142"/>
      <c r="AL85" s="142"/>
      <c r="AM85" s="142"/>
      <c r="AN85" s="142"/>
      <c r="AO85" s="143"/>
      <c r="AP85" s="143"/>
      <c r="AQ85" s="143"/>
      <c r="AR85" s="143"/>
      <c r="AS85" s="143"/>
      <c r="AT85" s="143"/>
      <c r="AU85" s="143"/>
      <c r="AV85" s="143"/>
      <c r="AW85" s="144"/>
      <c r="AX85" s="145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8"/>
      <c r="BX85" s="138"/>
      <c r="BY85" s="138"/>
      <c r="BZ85" s="138"/>
      <c r="CA85" s="138"/>
      <c r="CB85" s="138"/>
      <c r="CC85" s="138"/>
      <c r="CD85" s="138"/>
      <c r="CE85" s="138"/>
      <c r="CF85" s="138"/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/>
      <c r="DI85" s="138"/>
      <c r="DJ85" s="138"/>
      <c r="DK85" s="138"/>
      <c r="DL85" s="138"/>
      <c r="DM85" s="138"/>
      <c r="DN85" s="138"/>
      <c r="DO85" s="138"/>
      <c r="DP85" s="138"/>
      <c r="DQ85" s="138"/>
      <c r="DR85" s="138"/>
      <c r="DS85" s="138"/>
      <c r="DT85" s="138"/>
      <c r="DU85" s="138"/>
      <c r="DV85" s="138"/>
      <c r="DW85" s="138"/>
      <c r="DX85" s="138"/>
      <c r="DY85" s="138"/>
      <c r="DZ85" s="138"/>
      <c r="EA85" s="138"/>
      <c r="EB85" s="138"/>
      <c r="EC85" s="138"/>
      <c r="ED85" s="138"/>
      <c r="EE85" s="138"/>
      <c r="EF85" s="138"/>
      <c r="EG85" s="138"/>
      <c r="EH85" s="138"/>
      <c r="EI85" s="138"/>
      <c r="EJ85" s="138"/>
      <c r="EK85" s="138"/>
      <c r="EL85" s="138"/>
      <c r="EM85" s="138"/>
      <c r="EN85" s="138"/>
      <c r="EO85" s="138"/>
      <c r="EP85" s="138"/>
      <c r="EQ85" s="138"/>
      <c r="ER85" s="138"/>
      <c r="ES85" s="138"/>
      <c r="ET85" s="138"/>
      <c r="EU85" s="138"/>
      <c r="EV85" s="138"/>
      <c r="EW85" s="138"/>
      <c r="EX85" s="138"/>
      <c r="EY85" s="138"/>
      <c r="EZ85" s="138"/>
      <c r="FA85" s="138"/>
      <c r="FB85" s="138"/>
      <c r="FC85" s="138"/>
      <c r="FD85" s="138"/>
      <c r="FE85" s="138"/>
      <c r="FF85" s="138"/>
      <c r="FG85" s="138"/>
      <c r="FH85" s="138"/>
      <c r="FI85" s="138"/>
      <c r="FJ85" s="138"/>
      <c r="FK85" s="138"/>
      <c r="FL85" s="138"/>
      <c r="FM85" s="138"/>
      <c r="FN85" s="138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138"/>
      <c r="HV85" s="138"/>
      <c r="HW85" s="138"/>
      <c r="HX85" s="138"/>
      <c r="HY85" s="138"/>
      <c r="HZ85" s="138"/>
      <c r="IA85" s="138"/>
      <c r="IB85" s="138"/>
      <c r="IC85" s="138"/>
      <c r="ID85" s="138"/>
      <c r="IE85" s="138"/>
      <c r="IF85" s="138"/>
      <c r="IG85" s="138"/>
      <c r="IH85" s="138"/>
      <c r="II85" s="138"/>
      <c r="IJ85" s="138"/>
      <c r="IK85" s="138"/>
      <c r="IL85" s="138"/>
      <c r="IM85" s="138"/>
      <c r="IN85" s="138"/>
      <c r="IO85" s="138"/>
      <c r="IP85" s="138"/>
      <c r="IQ85" s="138"/>
      <c r="IR85" s="138"/>
      <c r="IS85" s="138"/>
      <c r="IT85" s="138"/>
      <c r="IU85" s="138"/>
      <c r="IV85" s="138"/>
      <c r="IW85" s="138"/>
      <c r="IX85" s="138"/>
      <c r="IY85" s="138"/>
      <c r="IZ85" s="138"/>
      <c r="JA85" s="138"/>
      <c r="JB85" s="138"/>
      <c r="JC85" s="138"/>
      <c r="JD85" s="138"/>
      <c r="JE85" s="138"/>
      <c r="JF85" s="138"/>
      <c r="JG85" s="138"/>
      <c r="JH85" s="138"/>
      <c r="JI85" s="138"/>
      <c r="JJ85" s="138"/>
      <c r="JK85" s="138"/>
      <c r="JL85" s="138"/>
      <c r="JM85" s="138"/>
      <c r="JN85" s="138"/>
      <c r="JO85" s="138"/>
      <c r="JP85" s="138"/>
      <c r="JQ85" s="138"/>
      <c r="JR85" s="138"/>
      <c r="JS85" s="138"/>
      <c r="JT85" s="138"/>
      <c r="JU85" s="138"/>
      <c r="JV85" s="138"/>
      <c r="JW85" s="138"/>
      <c r="JX85" s="138"/>
      <c r="JY85" s="138"/>
      <c r="JZ85" s="138"/>
      <c r="KA85" s="138"/>
      <c r="KB85" s="138"/>
      <c r="KC85" s="138"/>
      <c r="KD85" s="138"/>
      <c r="KE85" s="138"/>
      <c r="KF85" s="138"/>
      <c r="KG85" s="138"/>
      <c r="KH85" s="138"/>
      <c r="KI85" s="138"/>
      <c r="KJ85" s="138"/>
      <c r="KK85" s="138"/>
      <c r="KL85" s="138"/>
      <c r="KM85" s="138"/>
      <c r="KN85" s="138"/>
      <c r="KO85" s="138"/>
      <c r="KP85" s="138"/>
      <c r="KQ85" s="138"/>
      <c r="KR85" s="138"/>
      <c r="KS85" s="138"/>
      <c r="KT85" s="138"/>
      <c r="KU85" s="138"/>
      <c r="KV85" s="138"/>
      <c r="KW85" s="138"/>
      <c r="KX85" s="138"/>
      <c r="KY85" s="138"/>
      <c r="KZ85" s="138"/>
      <c r="LA85" s="138"/>
      <c r="LB85" s="138"/>
      <c r="LC85" s="138"/>
      <c r="LD85" s="138"/>
      <c r="LE85" s="138"/>
      <c r="LF85" s="138"/>
      <c r="LG85" s="138"/>
      <c r="LH85" s="138"/>
      <c r="LI85" s="138"/>
      <c r="LJ85" s="138"/>
      <c r="LK85" s="138"/>
      <c r="LL85" s="138"/>
      <c r="LM85" s="138"/>
      <c r="LN85" s="138"/>
      <c r="LO85" s="138"/>
      <c r="LP85" s="138"/>
      <c r="LQ85" s="138"/>
      <c r="LR85" s="138"/>
      <c r="LS85" s="138"/>
      <c r="LT85" s="138"/>
      <c r="LU85" s="138"/>
      <c r="LV85" s="138"/>
      <c r="LW85" s="138"/>
      <c r="LX85" s="138"/>
      <c r="LY85" s="138"/>
      <c r="LZ85" s="138"/>
      <c r="MA85" s="138"/>
      <c r="MB85" s="138"/>
      <c r="MC85" s="138"/>
      <c r="MD85" s="138"/>
      <c r="ME85" s="138"/>
      <c r="MF85" s="138"/>
      <c r="MG85" s="138"/>
      <c r="MH85" s="138"/>
      <c r="MI85" s="138"/>
      <c r="MJ85" s="138"/>
      <c r="MK85" s="138"/>
      <c r="ML85" s="138"/>
      <c r="MM85" s="138"/>
      <c r="MN85" s="138"/>
      <c r="MO85" s="138"/>
      <c r="MP85" s="138"/>
      <c r="MQ85" s="138"/>
      <c r="MR85" s="138"/>
      <c r="MS85" s="138"/>
      <c r="MT85" s="138"/>
      <c r="MU85" s="138"/>
      <c r="MV85" s="138"/>
      <c r="MW85" s="138"/>
      <c r="MX85" s="138"/>
      <c r="MY85" s="138"/>
      <c r="MZ85" s="138"/>
      <c r="NA85" s="138"/>
      <c r="NB85" s="138"/>
      <c r="NC85" s="138"/>
      <c r="ND85" s="138"/>
      <c r="NE85" s="138"/>
      <c r="NF85" s="138"/>
      <c r="NG85" s="138"/>
      <c r="NH85" s="138"/>
      <c r="NI85" s="138"/>
      <c r="NJ85" s="138"/>
      <c r="NK85" s="138"/>
      <c r="NL85" s="138"/>
      <c r="NM85" s="138"/>
      <c r="NN85" s="138"/>
      <c r="NO85" s="138"/>
      <c r="NP85" s="138"/>
      <c r="NQ85" s="138"/>
      <c r="NR85" s="138"/>
      <c r="NS85" s="138"/>
      <c r="NT85" s="138"/>
      <c r="NU85" s="138"/>
      <c r="NV85" s="138"/>
      <c r="NW85" s="138"/>
      <c r="NX85" s="138"/>
      <c r="NY85" s="138"/>
      <c r="NZ85" s="138"/>
      <c r="OA85" s="138"/>
      <c r="OB85" s="138"/>
      <c r="OC85" s="138"/>
      <c r="OD85" s="138"/>
      <c r="OE85" s="138"/>
      <c r="OF85" s="138"/>
      <c r="OG85" s="138"/>
      <c r="OH85" s="138"/>
      <c r="OI85" s="138"/>
      <c r="OJ85" s="138"/>
      <c r="OK85" s="138"/>
      <c r="OL85" s="138"/>
      <c r="OM85" s="138"/>
      <c r="ON85" s="138"/>
      <c r="OO85" s="138"/>
      <c r="OP85" s="138"/>
      <c r="OQ85" s="138"/>
      <c r="OR85" s="138"/>
      <c r="OS85" s="138"/>
      <c r="OT85" s="138"/>
      <c r="OU85" s="138"/>
      <c r="OV85" s="138"/>
      <c r="OW85" s="138"/>
      <c r="OX85" s="138"/>
      <c r="OY85" s="138"/>
      <c r="OZ85" s="138"/>
      <c r="PA85" s="138"/>
      <c r="PB85" s="138"/>
      <c r="PC85" s="138"/>
      <c r="PD85" s="138"/>
      <c r="PE85" s="138"/>
      <c r="PF85" s="138"/>
      <c r="PG85" s="138"/>
      <c r="PH85" s="138"/>
      <c r="PI85" s="138"/>
      <c r="PJ85" s="138"/>
      <c r="PK85" s="138"/>
      <c r="PL85" s="138"/>
      <c r="PM85" s="138"/>
      <c r="PN85" s="138"/>
      <c r="PO85" s="138"/>
      <c r="PP85" s="138"/>
      <c r="PQ85" s="138"/>
      <c r="PR85" s="138"/>
      <c r="PS85" s="138"/>
      <c r="PT85" s="138"/>
      <c r="PU85" s="138"/>
      <c r="PV85" s="138"/>
      <c r="PW85" s="138"/>
      <c r="PX85" s="138"/>
      <c r="PY85" s="138"/>
      <c r="PZ85" s="138"/>
      <c r="QA85" s="138"/>
      <c r="QB85" s="138"/>
      <c r="QC85" s="138"/>
      <c r="QD85" s="138"/>
      <c r="QE85" s="138"/>
      <c r="QF85" s="138"/>
      <c r="QG85" s="138"/>
      <c r="QH85" s="138"/>
      <c r="QI85" s="138"/>
      <c r="QJ85" s="138"/>
      <c r="QK85" s="138"/>
      <c r="QL85" s="138"/>
      <c r="QM85" s="138"/>
      <c r="QN85" s="138"/>
      <c r="QO85" s="138"/>
      <c r="QP85" s="138"/>
      <c r="QQ85" s="138"/>
      <c r="QR85" s="138"/>
      <c r="QS85" s="138"/>
      <c r="QT85" s="138"/>
      <c r="QU85" s="138"/>
      <c r="QV85" s="138"/>
      <c r="QW85" s="138"/>
      <c r="QX85" s="138"/>
      <c r="QY85" s="138"/>
      <c r="QZ85" s="138"/>
      <c r="RA85" s="138"/>
      <c r="RB85" s="138"/>
      <c r="RC85" s="138"/>
      <c r="RD85" s="138"/>
      <c r="RE85" s="138"/>
      <c r="RF85" s="138"/>
      <c r="RG85" s="138"/>
      <c r="RH85" s="138"/>
      <c r="RI85" s="138"/>
      <c r="RJ85" s="138"/>
      <c r="RK85" s="138"/>
      <c r="RL85" s="138"/>
      <c r="RM85" s="138"/>
      <c r="RN85" s="138"/>
      <c r="RO85" s="138"/>
      <c r="RP85" s="138"/>
      <c r="RQ85" s="138"/>
      <c r="RR85" s="138"/>
      <c r="RS85" s="138"/>
      <c r="RT85" s="138"/>
      <c r="RU85" s="138"/>
      <c r="RV85" s="138"/>
      <c r="RW85" s="138"/>
      <c r="RX85" s="138"/>
      <c r="RY85" s="138"/>
      <c r="RZ85" s="138"/>
      <c r="SA85" s="138"/>
      <c r="SB85" s="138"/>
      <c r="SC85" s="138"/>
      <c r="SD85" s="138"/>
      <c r="SE85" s="138"/>
      <c r="SF85" s="138"/>
      <c r="SG85" s="138"/>
      <c r="SH85" s="138"/>
      <c r="SI85" s="138"/>
      <c r="SJ85" s="138"/>
      <c r="SK85" s="138"/>
      <c r="SL85" s="138"/>
      <c r="SM85" s="138"/>
      <c r="SN85" s="138"/>
      <c r="SO85" s="138"/>
      <c r="SP85" s="138"/>
      <c r="SQ85" s="138"/>
      <c r="SR85" s="138"/>
      <c r="SS85" s="138"/>
      <c r="ST85" s="138"/>
      <c r="SU85" s="138"/>
      <c r="SV85" s="138"/>
      <c r="SW85" s="138"/>
      <c r="SX85" s="138"/>
      <c r="SY85" s="138"/>
      <c r="SZ85" s="138"/>
      <c r="TA85" s="138"/>
      <c r="TB85" s="138"/>
      <c r="TC85" s="138"/>
      <c r="TD85" s="138"/>
      <c r="TE85" s="138"/>
      <c r="TF85" s="138"/>
      <c r="TG85" s="138"/>
      <c r="TH85" s="138"/>
      <c r="TI85" s="138"/>
      <c r="TJ85" s="138"/>
      <c r="TK85" s="138"/>
      <c r="TL85" s="138"/>
      <c r="TM85" s="138"/>
      <c r="TN85" s="138"/>
      <c r="TO85" s="138"/>
      <c r="TP85" s="138"/>
      <c r="TQ85" s="138"/>
      <c r="TR85" s="138"/>
      <c r="TS85" s="138"/>
      <c r="TT85" s="138"/>
      <c r="TU85" s="138"/>
      <c r="TV85" s="138"/>
      <c r="TW85" s="138"/>
      <c r="TX85" s="138"/>
      <c r="TY85" s="138"/>
      <c r="TZ85" s="138"/>
      <c r="UA85" s="138"/>
      <c r="UB85" s="138"/>
      <c r="UC85" s="138"/>
      <c r="UD85" s="138"/>
      <c r="UE85" s="138"/>
      <c r="UF85" s="138"/>
      <c r="UG85" s="138"/>
      <c r="UH85" s="138"/>
      <c r="UI85" s="138"/>
      <c r="UJ85" s="138"/>
      <c r="UK85" s="138"/>
      <c r="UL85" s="138"/>
      <c r="UM85" s="138"/>
      <c r="UN85" s="138"/>
      <c r="UO85" s="138"/>
      <c r="UP85" s="138"/>
      <c r="UQ85" s="138"/>
      <c r="UR85" s="138"/>
      <c r="US85" s="138"/>
      <c r="UT85" s="138"/>
      <c r="UU85" s="138"/>
      <c r="UV85" s="138"/>
      <c r="UW85" s="138"/>
      <c r="UX85" s="138"/>
      <c r="UY85" s="138"/>
      <c r="UZ85" s="138"/>
      <c r="VA85" s="138"/>
      <c r="VB85" s="138"/>
      <c r="VC85" s="138"/>
      <c r="VD85" s="138"/>
      <c r="VE85" s="138"/>
      <c r="VF85" s="138"/>
      <c r="VG85" s="138"/>
      <c r="VH85" s="138"/>
      <c r="VI85" s="138"/>
      <c r="VJ85" s="138"/>
      <c r="VK85" s="138"/>
      <c r="VL85" s="138"/>
      <c r="VM85" s="138"/>
      <c r="VN85" s="138"/>
      <c r="VO85" s="138"/>
      <c r="VP85" s="138"/>
      <c r="VQ85" s="138"/>
      <c r="VR85" s="138"/>
      <c r="VS85" s="138"/>
      <c r="VT85" s="138"/>
      <c r="VU85" s="138"/>
      <c r="VV85" s="138"/>
      <c r="VW85" s="138"/>
      <c r="VX85" s="138"/>
      <c r="VY85" s="138"/>
      <c r="VZ85" s="138"/>
      <c r="WA85" s="138"/>
      <c r="WB85" s="138"/>
      <c r="WC85" s="138"/>
      <c r="WD85" s="138"/>
      <c r="WE85" s="138"/>
      <c r="WF85" s="138"/>
      <c r="WG85" s="138"/>
      <c r="WH85" s="138"/>
      <c r="WI85" s="138"/>
      <c r="WJ85" s="138"/>
      <c r="WK85" s="138"/>
      <c r="WL85" s="138"/>
      <c r="WM85" s="138"/>
      <c r="WN85" s="138"/>
      <c r="WO85" s="138"/>
      <c r="WP85" s="138"/>
      <c r="WQ85" s="138"/>
      <c r="WR85" s="138"/>
      <c r="WS85" s="138"/>
      <c r="WT85" s="138"/>
      <c r="WU85" s="138"/>
      <c r="WV85" s="138"/>
      <c r="WW85" s="138"/>
      <c r="WX85" s="138"/>
      <c r="WY85" s="138"/>
      <c r="WZ85" s="138"/>
      <c r="XA85" s="138"/>
      <c r="XB85" s="138"/>
      <c r="XC85" s="138"/>
      <c r="XD85" s="138"/>
      <c r="XE85" s="138"/>
      <c r="XF85" s="138"/>
      <c r="XG85" s="138"/>
      <c r="XH85" s="138"/>
      <c r="XI85" s="138"/>
      <c r="XJ85" s="138"/>
      <c r="XK85" s="138"/>
      <c r="XL85" s="138"/>
      <c r="XM85" s="138"/>
      <c r="XN85" s="138"/>
      <c r="XO85" s="138"/>
      <c r="XP85" s="138"/>
      <c r="XQ85" s="138"/>
      <c r="XR85" s="138"/>
      <c r="XS85" s="138"/>
      <c r="XT85" s="138"/>
      <c r="XU85" s="138"/>
      <c r="XV85" s="138"/>
      <c r="XW85" s="138"/>
      <c r="XX85" s="138"/>
      <c r="XY85" s="138"/>
      <c r="XZ85" s="138"/>
      <c r="YA85" s="138"/>
      <c r="YB85" s="138"/>
      <c r="YC85" s="138"/>
      <c r="YD85" s="138"/>
      <c r="YE85" s="138"/>
      <c r="YF85" s="138"/>
      <c r="YG85" s="138"/>
      <c r="YH85" s="138"/>
      <c r="YI85" s="138"/>
      <c r="YJ85" s="138"/>
      <c r="YK85" s="138"/>
      <c r="YL85" s="138"/>
      <c r="YM85" s="138"/>
      <c r="YN85" s="138"/>
      <c r="YO85" s="138"/>
      <c r="YP85" s="138"/>
      <c r="YQ85" s="138"/>
      <c r="YR85" s="138"/>
      <c r="YS85" s="138"/>
      <c r="YT85" s="138"/>
      <c r="YU85" s="138"/>
      <c r="YV85" s="138"/>
      <c r="YW85" s="138"/>
      <c r="YX85" s="138"/>
      <c r="YY85" s="138"/>
      <c r="YZ85" s="138"/>
      <c r="ZA85" s="138"/>
      <c r="ZB85" s="138"/>
      <c r="ZC85" s="138"/>
      <c r="ZD85" s="138"/>
      <c r="ZE85" s="138"/>
      <c r="ZF85" s="138"/>
      <c r="ZG85" s="138"/>
      <c r="ZH85" s="138"/>
      <c r="ZI85" s="138"/>
      <c r="ZJ85" s="138"/>
      <c r="ZK85" s="138"/>
      <c r="ZL85" s="138"/>
      <c r="ZM85" s="138"/>
      <c r="ZN85" s="138"/>
      <c r="ZO85" s="138"/>
      <c r="ZP85" s="138"/>
      <c r="ZQ85" s="138"/>
      <c r="ZR85" s="138"/>
      <c r="ZS85" s="138"/>
      <c r="ZT85" s="138"/>
      <c r="ZU85" s="138"/>
      <c r="ZV85" s="138"/>
      <c r="ZW85" s="138"/>
      <c r="ZX85" s="138"/>
      <c r="ZY85" s="138"/>
      <c r="ZZ85" s="138"/>
      <c r="AAA85" s="138"/>
      <c r="AAB85" s="138"/>
      <c r="AAC85" s="138"/>
      <c r="AAD85" s="138"/>
      <c r="AAE85" s="138"/>
      <c r="AAF85" s="138"/>
      <c r="AAG85" s="138"/>
      <c r="AAH85" s="138"/>
      <c r="AAI85" s="138"/>
      <c r="AAJ85" s="138"/>
      <c r="AAK85" s="138"/>
      <c r="AAL85" s="138"/>
      <c r="AAM85" s="138"/>
      <c r="AAN85" s="138"/>
      <c r="AAO85" s="138"/>
      <c r="AAP85" s="138"/>
      <c r="AAQ85" s="138"/>
      <c r="AAR85" s="138"/>
      <c r="AAS85" s="138"/>
      <c r="AAT85" s="138"/>
      <c r="AAU85" s="138"/>
      <c r="AAV85" s="138"/>
      <c r="AAW85" s="138"/>
      <c r="AAX85" s="138"/>
      <c r="AAY85" s="138"/>
      <c r="AAZ85" s="138"/>
      <c r="ABA85" s="138"/>
      <c r="ABB85" s="138"/>
      <c r="ABC85" s="138"/>
      <c r="ABD85" s="138"/>
      <c r="ABE85" s="138"/>
      <c r="ABF85" s="138"/>
      <c r="ABG85" s="138"/>
      <c r="ABH85" s="138"/>
      <c r="ABI85" s="138"/>
      <c r="ABJ85" s="138"/>
      <c r="ABK85" s="138"/>
      <c r="ABL85" s="138"/>
      <c r="ABM85" s="138"/>
      <c r="ABN85" s="138"/>
      <c r="ABO85" s="138"/>
      <c r="ABP85" s="138"/>
      <c r="ABQ85" s="138"/>
      <c r="ABR85" s="138"/>
      <c r="ABS85" s="138"/>
      <c r="ABT85" s="138"/>
      <c r="ABU85" s="138"/>
      <c r="ABV85" s="138"/>
      <c r="ABW85" s="138"/>
      <c r="ABX85" s="138"/>
      <c r="ABY85" s="138"/>
      <c r="ABZ85" s="138"/>
      <c r="ACA85" s="138"/>
      <c r="ACB85" s="138"/>
      <c r="ACC85" s="138"/>
      <c r="ACD85" s="138"/>
      <c r="ACE85" s="138"/>
      <c r="ACF85" s="138"/>
      <c r="ACG85" s="138"/>
      <c r="ACH85" s="138"/>
      <c r="ACI85" s="138"/>
      <c r="ACJ85" s="138"/>
      <c r="ACK85" s="138"/>
      <c r="ACL85" s="138"/>
      <c r="ACM85" s="138"/>
      <c r="ACN85" s="138"/>
      <c r="ACO85" s="138"/>
      <c r="ACP85" s="138"/>
      <c r="ACQ85" s="138"/>
      <c r="ACR85" s="138"/>
      <c r="ACS85" s="138"/>
      <c r="ACT85" s="138"/>
      <c r="ACU85" s="138"/>
      <c r="ACV85" s="138"/>
      <c r="ACW85" s="138"/>
      <c r="ACX85" s="138"/>
      <c r="ACY85" s="138"/>
      <c r="ACZ85" s="138"/>
      <c r="ADA85" s="138"/>
      <c r="ADB85" s="138"/>
      <c r="ADC85" s="138"/>
      <c r="ADD85" s="138"/>
      <c r="ADE85" s="138"/>
      <c r="ADF85" s="138"/>
      <c r="ADG85" s="138"/>
      <c r="ADH85" s="138"/>
      <c r="ADI85" s="138"/>
      <c r="ADJ85" s="138"/>
      <c r="ADK85" s="138"/>
      <c r="ADL85" s="138"/>
      <c r="ADM85" s="138"/>
      <c r="ADN85" s="138"/>
      <c r="ADO85" s="138"/>
      <c r="ADP85" s="138"/>
      <c r="ADQ85" s="138"/>
      <c r="ADR85" s="138"/>
      <c r="ADS85" s="138"/>
      <c r="ADT85" s="138"/>
      <c r="ADU85" s="138"/>
      <c r="ADV85" s="138"/>
      <c r="ADW85" s="138"/>
      <c r="ADX85" s="138"/>
      <c r="ADY85" s="138"/>
      <c r="ADZ85" s="138"/>
      <c r="AEA85" s="138"/>
      <c r="AEB85" s="138"/>
      <c r="AEC85" s="138"/>
      <c r="AED85" s="138"/>
      <c r="AEE85" s="138"/>
      <c r="AEF85" s="138"/>
      <c r="AEG85" s="138"/>
      <c r="AEH85" s="138"/>
      <c r="AEI85" s="138"/>
      <c r="AEJ85" s="138"/>
      <c r="AEK85" s="138"/>
      <c r="AEL85" s="138"/>
      <c r="AEM85" s="138"/>
      <c r="AEN85" s="138"/>
      <c r="AEO85" s="138"/>
      <c r="AEP85" s="138"/>
      <c r="AEQ85" s="138"/>
      <c r="AER85" s="138"/>
      <c r="AES85" s="138"/>
      <c r="AET85" s="138"/>
      <c r="AEU85" s="138"/>
      <c r="AEV85" s="138"/>
      <c r="AEW85" s="138"/>
      <c r="AEX85" s="138"/>
      <c r="AEY85" s="138"/>
      <c r="AEZ85" s="138"/>
      <c r="AFA85" s="138"/>
      <c r="AFB85" s="138"/>
      <c r="AFC85" s="138"/>
      <c r="AFD85" s="138"/>
      <c r="AFE85" s="138"/>
      <c r="AFF85" s="138"/>
      <c r="AFG85" s="138"/>
      <c r="AFH85" s="138"/>
      <c r="AFI85" s="138"/>
      <c r="AFJ85" s="138"/>
      <c r="AFK85" s="138"/>
      <c r="AFL85" s="138"/>
      <c r="AFM85" s="138"/>
      <c r="AFN85" s="138"/>
      <c r="AFO85" s="138"/>
      <c r="AFP85" s="138"/>
      <c r="AFQ85" s="138"/>
      <c r="AFR85" s="138"/>
      <c r="AFS85" s="138"/>
      <c r="AFT85" s="138"/>
      <c r="AFU85" s="138"/>
      <c r="AFV85" s="138"/>
      <c r="AFW85" s="138"/>
      <c r="AFX85" s="138"/>
      <c r="AFY85" s="138"/>
      <c r="AFZ85" s="138"/>
      <c r="AGA85" s="138"/>
      <c r="AGB85" s="138"/>
      <c r="AGC85" s="138"/>
      <c r="AGD85" s="138"/>
      <c r="AGE85" s="138"/>
      <c r="AGF85" s="138"/>
      <c r="AGG85" s="138"/>
      <c r="AGH85" s="138"/>
      <c r="AGI85" s="138"/>
      <c r="AGJ85" s="138"/>
      <c r="AGK85" s="138"/>
      <c r="AGL85" s="138"/>
      <c r="AGM85" s="138"/>
      <c r="AGN85" s="138"/>
      <c r="AGO85" s="138"/>
      <c r="AGP85" s="138"/>
      <c r="AGQ85" s="138"/>
      <c r="AGR85" s="138"/>
      <c r="AGS85" s="138"/>
      <c r="AGT85" s="138"/>
      <c r="AGU85" s="138"/>
      <c r="AGV85" s="138"/>
      <c r="AGW85" s="138"/>
      <c r="AGX85" s="138"/>
      <c r="AGY85" s="138"/>
      <c r="AGZ85" s="138"/>
      <c r="AHA85" s="138"/>
      <c r="AHB85" s="138"/>
      <c r="AHC85" s="138"/>
      <c r="AHD85" s="138"/>
      <c r="AHE85" s="138"/>
      <c r="AHF85" s="138"/>
      <c r="AHG85" s="138"/>
      <c r="AHH85" s="138"/>
      <c r="AHI85" s="138"/>
      <c r="AHJ85" s="138"/>
      <c r="AHK85" s="138"/>
      <c r="AHL85" s="138"/>
      <c r="AHM85" s="138"/>
      <c r="AHN85" s="138"/>
      <c r="AHO85" s="138"/>
      <c r="AHP85" s="138"/>
      <c r="AHQ85" s="138"/>
      <c r="AHR85" s="138"/>
      <c r="AHS85" s="138"/>
      <c r="AHT85" s="138"/>
      <c r="AHU85" s="138"/>
      <c r="AHV85" s="138"/>
      <c r="AHW85" s="138"/>
      <c r="AHX85" s="138"/>
      <c r="AHY85" s="138"/>
      <c r="AHZ85" s="138"/>
      <c r="AIA85" s="138"/>
      <c r="AIB85" s="138"/>
      <c r="AIC85" s="138"/>
      <c r="AID85" s="138"/>
      <c r="AIE85" s="138"/>
      <c r="AIF85" s="138"/>
      <c r="AIG85" s="138"/>
      <c r="AIH85" s="138"/>
      <c r="AII85" s="138"/>
      <c r="AIJ85" s="138"/>
      <c r="AIK85" s="138"/>
      <c r="AIL85" s="138"/>
      <c r="AIM85" s="138"/>
      <c r="AIN85" s="138"/>
      <c r="AIO85" s="138"/>
      <c r="AIP85" s="138"/>
      <c r="AIQ85" s="138"/>
      <c r="AIR85" s="138"/>
      <c r="AIS85" s="138"/>
      <c r="AIT85" s="138"/>
      <c r="AIU85" s="138"/>
      <c r="AIV85" s="138"/>
      <c r="AIW85" s="138"/>
      <c r="AIX85" s="138"/>
      <c r="AIY85" s="138"/>
      <c r="AIZ85" s="138"/>
      <c r="AJA85" s="138"/>
      <c r="AJB85" s="138"/>
      <c r="AJC85" s="138"/>
      <c r="AJD85" s="138"/>
      <c r="AJE85" s="138"/>
      <c r="AJF85" s="138"/>
      <c r="AJG85" s="138"/>
      <c r="AJH85" s="138"/>
      <c r="AJI85" s="138"/>
      <c r="AJJ85" s="138"/>
      <c r="AJK85" s="138"/>
      <c r="AJL85" s="138"/>
      <c r="AJM85" s="138"/>
      <c r="AJN85" s="138"/>
      <c r="AJO85" s="138"/>
      <c r="AJP85" s="138"/>
      <c r="AJQ85" s="138"/>
      <c r="AJR85" s="138"/>
      <c r="AJS85" s="138"/>
      <c r="AJT85" s="138"/>
      <c r="AJU85" s="138"/>
      <c r="AJV85" s="138"/>
      <c r="AJW85" s="138"/>
      <c r="AJX85" s="138"/>
      <c r="AJY85" s="138"/>
      <c r="AJZ85" s="138"/>
      <c r="AKA85" s="138"/>
      <c r="AKB85" s="138"/>
      <c r="AKC85" s="138"/>
      <c r="AKD85" s="138"/>
      <c r="AKE85" s="138"/>
      <c r="AKF85" s="138"/>
      <c r="AKG85" s="138"/>
      <c r="AKH85" s="138"/>
      <c r="AKI85" s="138"/>
      <c r="AKJ85" s="138"/>
      <c r="AKK85" s="138"/>
      <c r="AKL85" s="138"/>
      <c r="AKM85" s="138"/>
      <c r="AKN85" s="138"/>
      <c r="AKO85" s="138"/>
      <c r="AKP85" s="138"/>
      <c r="AKQ85" s="138"/>
      <c r="AKR85" s="138"/>
      <c r="AKS85" s="138"/>
      <c r="AKT85" s="138"/>
      <c r="AKU85" s="138"/>
      <c r="AKV85" s="138"/>
      <c r="AKW85" s="138"/>
      <c r="AKX85" s="138"/>
      <c r="AKY85" s="138"/>
      <c r="AKZ85" s="138"/>
      <c r="ALA85" s="138"/>
      <c r="ALB85" s="138"/>
    </row>
    <row r="86" spans="1:990" ht="32.25" customHeight="1" x14ac:dyDescent="0.35">
      <c r="F86" s="146"/>
      <c r="G86" s="26"/>
      <c r="H86" s="27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7"/>
      <c r="U86" s="147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0"/>
      <c r="AK86" s="60"/>
      <c r="AL86" s="62"/>
      <c r="AM86" s="62"/>
      <c r="AN86" s="62"/>
      <c r="AO86" s="31"/>
      <c r="AP86" s="31"/>
      <c r="AQ86" s="31"/>
      <c r="AR86" s="31"/>
      <c r="AS86" s="31"/>
      <c r="AT86" s="31"/>
      <c r="AU86" s="31"/>
      <c r="AV86" s="31"/>
      <c r="AW86" s="31"/>
      <c r="AX86" s="148"/>
    </row>
    <row r="87" spans="1:990" s="18" customFormat="1" ht="25.5" x14ac:dyDescent="0.35">
      <c r="F87" s="390">
        <v>1</v>
      </c>
      <c r="G87" s="390"/>
      <c r="H87" s="390"/>
      <c r="I87" s="390"/>
      <c r="J87" s="390">
        <v>2</v>
      </c>
      <c r="K87" s="390"/>
      <c r="L87" s="390"/>
      <c r="M87" s="390"/>
      <c r="N87" s="390"/>
      <c r="O87" s="390"/>
      <c r="P87" s="390"/>
      <c r="Q87" s="390"/>
      <c r="R87" s="390"/>
      <c r="S87" s="390"/>
      <c r="T87" s="390"/>
      <c r="U87" s="390"/>
      <c r="V87" s="390"/>
      <c r="W87" s="390"/>
      <c r="X87" s="390"/>
      <c r="Y87" s="390"/>
      <c r="Z87" s="390"/>
      <c r="AA87" s="390"/>
      <c r="AB87" s="390"/>
      <c r="AC87" s="390"/>
      <c r="AD87" s="390"/>
      <c r="AE87" s="390"/>
      <c r="AF87" s="390"/>
      <c r="AG87" s="390"/>
      <c r="AH87" s="390"/>
      <c r="AI87" s="390"/>
      <c r="AJ87" s="390"/>
      <c r="AK87" s="390"/>
      <c r="AL87" s="390"/>
      <c r="AM87" s="390"/>
      <c r="AN87" s="390"/>
      <c r="AO87" s="390"/>
      <c r="AP87" s="390"/>
      <c r="AQ87" s="390"/>
      <c r="AR87" s="390">
        <v>3</v>
      </c>
      <c r="AS87" s="390"/>
      <c r="AT87" s="390"/>
      <c r="AU87" s="390">
        <v>4</v>
      </c>
      <c r="AV87" s="390"/>
      <c r="AW87" s="390">
        <v>5</v>
      </c>
      <c r="AX87" s="390"/>
    </row>
    <row r="88" spans="1:990" s="104" customFormat="1" ht="35.450000000000003" customHeight="1" x14ac:dyDescent="0.4">
      <c r="A88" s="104">
        <v>0.60000000000000031</v>
      </c>
      <c r="B88" s="104">
        <v>1.6700000000000006</v>
      </c>
      <c r="C88" s="104">
        <f t="shared" ref="C88:C125" si="4">IF(LEN(AU88)=0,"",1+ABS((AU88*A88)/LEN(AU88))+A88)</f>
        <v>4354.9600000000028</v>
      </c>
      <c r="D88" s="104">
        <f t="shared" ref="D88:D125" si="5">IF(LEN(AW88)=0,"",1+ABS((AW88*B88)/LEN(AW88))+B88)</f>
        <v>25315.194000000007</v>
      </c>
      <c r="F88" s="391"/>
      <c r="G88" s="391"/>
      <c r="H88" s="391"/>
      <c r="I88" s="391"/>
      <c r="J88" s="402" t="s">
        <v>394</v>
      </c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  <c r="AJ88" s="402"/>
      <c r="AK88" s="402"/>
      <c r="AL88" s="402"/>
      <c r="AM88" s="402"/>
      <c r="AN88" s="402"/>
      <c r="AO88" s="402"/>
      <c r="AP88" s="402"/>
      <c r="AQ88" s="402"/>
      <c r="AR88" s="403" t="s">
        <v>164</v>
      </c>
      <c r="AS88" s="403"/>
      <c r="AT88" s="403"/>
      <c r="AU88" s="411">
        <f t="array" ref="AU88">IF(AND(ISBLANK(AU89:AV94)),"",SUM(AU89:AV94))</f>
        <v>36278</v>
      </c>
      <c r="AV88" s="411"/>
      <c r="AW88" s="411">
        <f t="array" ref="AW88">IF(AND(ISBLANK(AW89:AX94)),"",SUM(AW89:AX94))</f>
        <v>75786</v>
      </c>
      <c r="AX88" s="411"/>
    </row>
    <row r="89" spans="1:990" s="105" customFormat="1" ht="35.450000000000003" customHeight="1" x14ac:dyDescent="0.4">
      <c r="A89" s="105">
        <v>0.61000000000000032</v>
      </c>
      <c r="B89" s="105">
        <v>1.6800000000000006</v>
      </c>
      <c r="C89" s="105">
        <f t="shared" si="4"/>
        <v>4427.5260000000026</v>
      </c>
      <c r="D89" s="105">
        <f t="shared" si="5"/>
        <v>25466.776000000009</v>
      </c>
      <c r="F89" s="386">
        <v>4440</v>
      </c>
      <c r="G89" s="386"/>
      <c r="H89" s="386"/>
      <c r="I89" s="386"/>
      <c r="J89" s="385" t="s">
        <v>395</v>
      </c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I89" s="385"/>
      <c r="AJ89" s="385"/>
      <c r="AK89" s="385"/>
      <c r="AL89" s="385"/>
      <c r="AM89" s="385"/>
      <c r="AN89" s="385"/>
      <c r="AO89" s="385"/>
      <c r="AP89" s="385"/>
      <c r="AQ89" s="385"/>
      <c r="AR89" s="384" t="s">
        <v>71</v>
      </c>
      <c r="AS89" s="384"/>
      <c r="AT89" s="384"/>
      <c r="AU89" s="388">
        <f>[3]BU!$AU$86</f>
        <v>36278</v>
      </c>
      <c r="AV89" s="388"/>
      <c r="AW89" s="388">
        <f>[3]BU!$AW$86</f>
        <v>75786</v>
      </c>
      <c r="AX89" s="388"/>
    </row>
    <row r="90" spans="1:990" s="105" customFormat="1" ht="35.450000000000003" customHeight="1" x14ac:dyDescent="0.4">
      <c r="A90" s="105">
        <v>0.62000000000000033</v>
      </c>
      <c r="B90" s="105">
        <v>1.6900000000000006</v>
      </c>
      <c r="C90" s="105" t="str">
        <f t="shared" si="4"/>
        <v/>
      </c>
      <c r="D90" s="105" t="str">
        <f t="shared" si="5"/>
        <v/>
      </c>
      <c r="F90" s="386">
        <v>460</v>
      </c>
      <c r="G90" s="386"/>
      <c r="H90" s="386"/>
      <c r="I90" s="386"/>
      <c r="J90" s="385" t="s">
        <v>396</v>
      </c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I90" s="385"/>
      <c r="AJ90" s="385"/>
      <c r="AK90" s="385"/>
      <c r="AL90" s="385"/>
      <c r="AM90" s="385"/>
      <c r="AN90" s="385"/>
      <c r="AO90" s="385"/>
      <c r="AP90" s="385"/>
      <c r="AQ90" s="385"/>
      <c r="AR90" s="384" t="s">
        <v>74</v>
      </c>
      <c r="AS90" s="384"/>
      <c r="AT90" s="384"/>
      <c r="AU90" s="388"/>
      <c r="AV90" s="388"/>
      <c r="AW90" s="388"/>
      <c r="AX90" s="388"/>
    </row>
    <row r="91" spans="1:990" s="105" customFormat="1" ht="35.450000000000003" customHeight="1" x14ac:dyDescent="0.4">
      <c r="A91" s="105">
        <v>0.63000000000000034</v>
      </c>
      <c r="B91" s="105">
        <v>1.7000000000000006</v>
      </c>
      <c r="C91" s="105" t="str">
        <f t="shared" si="4"/>
        <v/>
      </c>
      <c r="D91" s="105" t="str">
        <f t="shared" si="5"/>
        <v/>
      </c>
      <c r="F91" s="386">
        <v>462</v>
      </c>
      <c r="G91" s="386"/>
      <c r="H91" s="386"/>
      <c r="I91" s="386"/>
      <c r="J91" s="385" t="s">
        <v>397</v>
      </c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I91" s="385"/>
      <c r="AJ91" s="385"/>
      <c r="AK91" s="385"/>
      <c r="AL91" s="385"/>
      <c r="AM91" s="385"/>
      <c r="AN91" s="385"/>
      <c r="AO91" s="385"/>
      <c r="AP91" s="385"/>
      <c r="AQ91" s="385"/>
      <c r="AR91" s="384" t="s">
        <v>171</v>
      </c>
      <c r="AS91" s="384"/>
      <c r="AT91" s="384"/>
      <c r="AU91" s="388"/>
      <c r="AV91" s="388"/>
      <c r="AW91" s="388"/>
      <c r="AX91" s="388"/>
    </row>
    <row r="92" spans="1:990" s="105" customFormat="1" ht="35.450000000000003" customHeight="1" x14ac:dyDescent="0.4">
      <c r="A92" s="105">
        <v>0.64000000000000035</v>
      </c>
      <c r="B92" s="105">
        <v>1.7100000000000006</v>
      </c>
      <c r="C92" s="105" t="str">
        <f t="shared" si="4"/>
        <v/>
      </c>
      <c r="D92" s="105" t="str">
        <f t="shared" si="5"/>
        <v/>
      </c>
      <c r="F92" s="386" t="s">
        <v>398</v>
      </c>
      <c r="G92" s="386"/>
      <c r="H92" s="386"/>
      <c r="I92" s="386"/>
      <c r="J92" s="385" t="s">
        <v>399</v>
      </c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I92" s="385"/>
      <c r="AJ92" s="385"/>
      <c r="AK92" s="385"/>
      <c r="AL92" s="385"/>
      <c r="AM92" s="385"/>
      <c r="AN92" s="385"/>
      <c r="AO92" s="385"/>
      <c r="AP92" s="385"/>
      <c r="AQ92" s="385"/>
      <c r="AR92" s="384" t="s">
        <v>173</v>
      </c>
      <c r="AS92" s="384"/>
      <c r="AT92" s="384"/>
      <c r="AU92" s="388"/>
      <c r="AV92" s="388"/>
      <c r="AW92" s="388"/>
      <c r="AX92" s="388"/>
    </row>
    <row r="93" spans="1:990" s="105" customFormat="1" ht="35.450000000000003" customHeight="1" x14ac:dyDescent="0.4">
      <c r="A93" s="105">
        <v>0.65000000000000036</v>
      </c>
      <c r="B93" s="105">
        <v>1.7200000000000006</v>
      </c>
      <c r="C93" s="105" t="str">
        <f t="shared" si="4"/>
        <v/>
      </c>
      <c r="D93" s="105" t="str">
        <f t="shared" si="5"/>
        <v/>
      </c>
      <c r="F93" s="386">
        <v>461</v>
      </c>
      <c r="G93" s="386"/>
      <c r="H93" s="386"/>
      <c r="I93" s="386"/>
      <c r="J93" s="385" t="s">
        <v>400</v>
      </c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I93" s="385"/>
      <c r="AJ93" s="385"/>
      <c r="AK93" s="385"/>
      <c r="AL93" s="385"/>
      <c r="AM93" s="385"/>
      <c r="AN93" s="385"/>
      <c r="AO93" s="385"/>
      <c r="AP93" s="385"/>
      <c r="AQ93" s="385"/>
      <c r="AR93" s="384" t="s">
        <v>176</v>
      </c>
      <c r="AS93" s="384"/>
      <c r="AT93" s="384"/>
      <c r="AU93" s="388"/>
      <c r="AV93" s="388"/>
      <c r="AW93" s="388"/>
      <c r="AX93" s="388"/>
    </row>
    <row r="94" spans="1:990" s="105" customFormat="1" ht="35.450000000000003" customHeight="1" x14ac:dyDescent="0.4">
      <c r="A94" s="105">
        <v>0.66000000000000036</v>
      </c>
      <c r="B94" s="105">
        <v>1.7300000000000006</v>
      </c>
      <c r="C94" s="105" t="str">
        <f t="shared" si="4"/>
        <v/>
      </c>
      <c r="D94" s="105" t="str">
        <f t="shared" si="5"/>
        <v/>
      </c>
      <c r="F94" s="386" t="s">
        <v>401</v>
      </c>
      <c r="G94" s="386"/>
      <c r="H94" s="386"/>
      <c r="I94" s="386"/>
      <c r="J94" s="385" t="s">
        <v>402</v>
      </c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I94" s="385"/>
      <c r="AJ94" s="385"/>
      <c r="AK94" s="385"/>
      <c r="AL94" s="385"/>
      <c r="AM94" s="385"/>
      <c r="AN94" s="385"/>
      <c r="AO94" s="385"/>
      <c r="AP94" s="385"/>
      <c r="AQ94" s="385"/>
      <c r="AR94" s="384" t="s">
        <v>180</v>
      </c>
      <c r="AS94" s="384"/>
      <c r="AT94" s="384"/>
      <c r="AU94" s="388"/>
      <c r="AV94" s="388"/>
      <c r="AW94" s="388"/>
      <c r="AX94" s="388"/>
    </row>
    <row r="95" spans="1:990" s="104" customFormat="1" ht="35.25" customHeight="1" x14ac:dyDescent="0.4">
      <c r="A95" s="104">
        <v>0.67000000000000037</v>
      </c>
      <c r="B95" s="104">
        <v>1.7400000000000007</v>
      </c>
      <c r="C95" s="104">
        <f t="shared" si="4"/>
        <v>16445.256666666672</v>
      </c>
      <c r="D95" s="104">
        <f t="shared" si="5"/>
        <v>49896.950000000019</v>
      </c>
      <c r="F95" s="391"/>
      <c r="G95" s="391"/>
      <c r="H95" s="391"/>
      <c r="I95" s="391"/>
      <c r="J95" s="402" t="s">
        <v>403</v>
      </c>
      <c r="K95" s="402"/>
      <c r="L95" s="402"/>
      <c r="M95" s="402"/>
      <c r="N95" s="402"/>
      <c r="O95" s="402"/>
      <c r="P95" s="402"/>
      <c r="Q95" s="402"/>
      <c r="R95" s="402"/>
      <c r="S95" s="402"/>
      <c r="T95" s="402"/>
      <c r="U95" s="402"/>
      <c r="V95" s="402"/>
      <c r="W95" s="402"/>
      <c r="X95" s="402"/>
      <c r="Y95" s="402"/>
      <c r="Z95" s="402"/>
      <c r="AA95" s="402"/>
      <c r="AB95" s="402"/>
      <c r="AC95" s="402"/>
      <c r="AD95" s="402"/>
      <c r="AE95" s="402"/>
      <c r="AF95" s="402"/>
      <c r="AG95" s="402"/>
      <c r="AH95" s="402"/>
      <c r="AI95" s="402"/>
      <c r="AJ95" s="402"/>
      <c r="AK95" s="402"/>
      <c r="AL95" s="402"/>
      <c r="AM95" s="402"/>
      <c r="AN95" s="402"/>
      <c r="AO95" s="402"/>
      <c r="AP95" s="402"/>
      <c r="AQ95" s="402"/>
      <c r="AR95" s="403" t="s">
        <v>182</v>
      </c>
      <c r="AS95" s="403"/>
      <c r="AT95" s="403"/>
      <c r="AU95" s="411">
        <f t="array" ref="AU95">IF(AND(ISBLANK(AU96:AV97)),"",SUM(AU96:AV97))</f>
        <v>147256</v>
      </c>
      <c r="AV95" s="411"/>
      <c r="AW95" s="411">
        <f t="array" ref="AW95">IF(AND(ISBLANK(AW96:AX97)),"",SUM(AW96:AX97))</f>
        <v>172049</v>
      </c>
      <c r="AX95" s="411"/>
    </row>
    <row r="96" spans="1:990" s="105" customFormat="1" ht="35.25" customHeight="1" x14ac:dyDescent="0.4">
      <c r="A96" s="105">
        <v>0.68000000000000038</v>
      </c>
      <c r="B96" s="105">
        <v>1.7500000000000007</v>
      </c>
      <c r="C96" s="105">
        <f t="shared" si="4"/>
        <v>56.080000000000034</v>
      </c>
      <c r="D96" s="105">
        <f t="shared" si="5"/>
        <v>212.75000000000009</v>
      </c>
      <c r="F96" s="386">
        <v>484.48500000000001</v>
      </c>
      <c r="G96" s="386"/>
      <c r="H96" s="386"/>
      <c r="I96" s="386"/>
      <c r="J96" s="385" t="s">
        <v>404</v>
      </c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I96" s="385"/>
      <c r="AJ96" s="385"/>
      <c r="AK96" s="385"/>
      <c r="AL96" s="385"/>
      <c r="AM96" s="385"/>
      <c r="AN96" s="385"/>
      <c r="AO96" s="385"/>
      <c r="AP96" s="385"/>
      <c r="AQ96" s="385"/>
      <c r="AR96" s="384" t="s">
        <v>185</v>
      </c>
      <c r="AS96" s="384"/>
      <c r="AT96" s="384"/>
      <c r="AU96" s="388">
        <f>[3]BU!$AU$94</f>
        <v>240</v>
      </c>
      <c r="AV96" s="388"/>
      <c r="AW96" s="388">
        <f>[3]BU!$AW$94</f>
        <v>360</v>
      </c>
      <c r="AX96" s="388"/>
    </row>
    <row r="97" spans="1:50" s="105" customFormat="1" ht="35.450000000000003" customHeight="1" x14ac:dyDescent="0.4">
      <c r="A97" s="105">
        <v>0.69000000000000039</v>
      </c>
      <c r="B97" s="105">
        <v>1.7600000000000007</v>
      </c>
      <c r="C97" s="105">
        <f t="shared" si="4"/>
        <v>16908.530000000006</v>
      </c>
      <c r="D97" s="105">
        <f t="shared" si="5"/>
        <v>50364.86666666669</v>
      </c>
      <c r="F97" s="386" t="s">
        <v>405</v>
      </c>
      <c r="G97" s="386"/>
      <c r="H97" s="386"/>
      <c r="I97" s="386"/>
      <c r="J97" s="385" t="s">
        <v>406</v>
      </c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I97" s="385"/>
      <c r="AJ97" s="385"/>
      <c r="AK97" s="385"/>
      <c r="AL97" s="385"/>
      <c r="AM97" s="385"/>
      <c r="AN97" s="385"/>
      <c r="AO97" s="385"/>
      <c r="AP97" s="385"/>
      <c r="AQ97" s="385"/>
      <c r="AR97" s="384" t="s">
        <v>77</v>
      </c>
      <c r="AS97" s="384"/>
      <c r="AT97" s="384"/>
      <c r="AU97" s="388">
        <f>[3]BU!$AU$95</f>
        <v>147016</v>
      </c>
      <c r="AV97" s="388"/>
      <c r="AW97" s="388">
        <f>[3]BU!$AW$95</f>
        <v>171689</v>
      </c>
      <c r="AX97" s="388"/>
    </row>
    <row r="98" spans="1:50" s="104" customFormat="1" ht="35.450000000000003" customHeight="1" x14ac:dyDescent="0.4">
      <c r="A98" s="104">
        <v>0.7000000000000004</v>
      </c>
      <c r="B98" s="104">
        <v>1.7700000000000007</v>
      </c>
      <c r="C98" s="104" t="str">
        <f t="shared" si="4"/>
        <v/>
      </c>
      <c r="D98" s="104" t="str">
        <f t="shared" si="5"/>
        <v/>
      </c>
      <c r="F98" s="391" t="s">
        <v>407</v>
      </c>
      <c r="G98" s="391"/>
      <c r="H98" s="391"/>
      <c r="I98" s="391"/>
      <c r="J98" s="402" t="s">
        <v>408</v>
      </c>
      <c r="K98" s="402"/>
      <c r="L98" s="402"/>
      <c r="M98" s="402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  <c r="AJ98" s="402"/>
      <c r="AK98" s="402"/>
      <c r="AL98" s="402"/>
      <c r="AM98" s="402"/>
      <c r="AN98" s="402"/>
      <c r="AO98" s="402"/>
      <c r="AP98" s="402"/>
      <c r="AQ98" s="402"/>
      <c r="AR98" s="403" t="s">
        <v>190</v>
      </c>
      <c r="AS98" s="403"/>
      <c r="AT98" s="403"/>
      <c r="AU98" s="404"/>
      <c r="AV98" s="404"/>
      <c r="AW98" s="404"/>
      <c r="AX98" s="404"/>
    </row>
    <row r="99" spans="1:50" s="104" customFormat="1" ht="65.25" customHeight="1" x14ac:dyDescent="0.4">
      <c r="A99" s="104">
        <v>0.71000000000000041</v>
      </c>
      <c r="B99" s="104">
        <v>1.7800000000000007</v>
      </c>
      <c r="C99" s="104">
        <f t="shared" si="4"/>
        <v>8903.1220000000048</v>
      </c>
      <c r="D99" s="104">
        <f t="shared" si="5"/>
        <v>440954.39250000019</v>
      </c>
      <c r="F99" s="391" t="s">
        <v>409</v>
      </c>
      <c r="G99" s="391"/>
      <c r="H99" s="391"/>
      <c r="I99" s="391"/>
      <c r="J99" s="412" t="s">
        <v>410</v>
      </c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  <c r="X99" s="412"/>
      <c r="Y99" s="412"/>
      <c r="Z99" s="412"/>
      <c r="AA99" s="412"/>
      <c r="AB99" s="412"/>
      <c r="AC99" s="412"/>
      <c r="AD99" s="412"/>
      <c r="AE99" s="412"/>
      <c r="AF99" s="412"/>
      <c r="AG99" s="412"/>
      <c r="AH99" s="412"/>
      <c r="AI99" s="412"/>
      <c r="AJ99" s="412"/>
      <c r="AK99" s="412"/>
      <c r="AL99" s="412"/>
      <c r="AM99" s="412"/>
      <c r="AN99" s="412"/>
      <c r="AO99" s="412"/>
      <c r="AP99" s="412"/>
      <c r="AQ99" s="412"/>
      <c r="AR99" s="403" t="s">
        <v>193</v>
      </c>
      <c r="AS99" s="403"/>
      <c r="AT99" s="403"/>
      <c r="AU99" s="411">
        <f>IFERROR(IF(AND(AU18,AU27,AU47,AU48,AU49,AU50,AU59,AU67,AU71,AU74,AU88,AU95,AU98)="","",(SUM(AU18,AU27,AU47,AU48,AU49)-SUM(AU50,AU59,AU67,AU71,AU74,AU88,AU95,AU98))),"")</f>
        <v>62686</v>
      </c>
      <c r="AV99" s="411"/>
      <c r="AW99" s="411">
        <f>IFERROR(IF(AND(AW18,AW27,AW47,AW48,AW49,AW50,AW59,AW67,AW71,AW74,AW88,AW95,AW98)="","",(SUM(AW18,AW27,AW47,AW48,AW49)-SUM(AW50,AW59,AW67,AW71,AW74,AW88,AW95,AW98))),"")</f>
        <v>-1981805</v>
      </c>
      <c r="AX99" s="411"/>
    </row>
    <row r="100" spans="1:50" s="104" customFormat="1" ht="35.450000000000003" customHeight="1" x14ac:dyDescent="0.4">
      <c r="A100" s="104">
        <v>0.72000000000000042</v>
      </c>
      <c r="B100" s="104">
        <v>1.7900000000000007</v>
      </c>
      <c r="C100" s="104">
        <f t="shared" si="4"/>
        <v>1130.1400000000008</v>
      </c>
      <c r="D100" s="104">
        <f t="shared" si="5"/>
        <v>2.7900000000000009</v>
      </c>
      <c r="F100" s="391"/>
      <c r="G100" s="391"/>
      <c r="H100" s="391"/>
      <c r="I100" s="391"/>
      <c r="J100" s="402" t="s">
        <v>411</v>
      </c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402"/>
      <c r="AL100" s="402"/>
      <c r="AM100" s="402"/>
      <c r="AN100" s="402"/>
      <c r="AO100" s="402"/>
      <c r="AP100" s="402"/>
      <c r="AQ100" s="402"/>
      <c r="AR100" s="403" t="s">
        <v>195</v>
      </c>
      <c r="AS100" s="403"/>
      <c r="AT100" s="403"/>
      <c r="AU100" s="411">
        <f t="array" ref="AU100">IF(AND(ISBLANK(AU101:AV102)),"",SUM(AU101:AV102))</f>
        <v>6269</v>
      </c>
      <c r="AV100" s="411"/>
      <c r="AW100" s="411">
        <f t="array" ref="AW100">IF(AND(ISBLANK(AW101:AX102)),"",SUM(AW101:AX102))</f>
        <v>0</v>
      </c>
      <c r="AX100" s="411"/>
    </row>
    <row r="101" spans="1:50" s="105" customFormat="1" ht="35.450000000000003" customHeight="1" x14ac:dyDescent="0.4">
      <c r="A101" s="105">
        <v>0.73000000000000043</v>
      </c>
      <c r="B101" s="105">
        <v>1.8000000000000007</v>
      </c>
      <c r="C101" s="105">
        <f t="shared" si="4"/>
        <v>1145.8225000000007</v>
      </c>
      <c r="D101" s="105">
        <f t="shared" si="5"/>
        <v>2.8000000000000007</v>
      </c>
      <c r="F101" s="386" t="s">
        <v>412</v>
      </c>
      <c r="G101" s="386"/>
      <c r="H101" s="386"/>
      <c r="I101" s="386"/>
      <c r="J101" s="385" t="s">
        <v>413</v>
      </c>
      <c r="K101" s="385"/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I101" s="385"/>
      <c r="AJ101" s="385"/>
      <c r="AK101" s="385"/>
      <c r="AL101" s="385"/>
      <c r="AM101" s="385"/>
      <c r="AN101" s="385"/>
      <c r="AO101" s="385"/>
      <c r="AP101" s="385"/>
      <c r="AQ101" s="385"/>
      <c r="AR101" s="384" t="s">
        <v>198</v>
      </c>
      <c r="AS101" s="384"/>
      <c r="AT101" s="384"/>
      <c r="AU101" s="388">
        <f>[3]BU!$AU$99</f>
        <v>6269</v>
      </c>
      <c r="AV101" s="388"/>
      <c r="AW101" s="388">
        <f>[3]BU!$AW$99</f>
        <v>0</v>
      </c>
      <c r="AX101" s="388"/>
    </row>
    <row r="102" spans="1:50" s="105" customFormat="1" ht="35.450000000000003" customHeight="1" x14ac:dyDescent="0.4">
      <c r="A102" s="105">
        <v>0.74000000000000044</v>
      </c>
      <c r="B102" s="105">
        <v>1.8100000000000007</v>
      </c>
      <c r="C102" s="105" t="str">
        <f t="shared" si="4"/>
        <v/>
      </c>
      <c r="D102" s="105" t="str">
        <f t="shared" si="5"/>
        <v/>
      </c>
      <c r="F102" s="386"/>
      <c r="G102" s="386"/>
      <c r="H102" s="386"/>
      <c r="I102" s="386"/>
      <c r="J102" s="385" t="s">
        <v>414</v>
      </c>
      <c r="K102" s="385"/>
      <c r="L102" s="385"/>
      <c r="M102" s="385"/>
      <c r="N102" s="385"/>
      <c r="O102" s="385"/>
      <c r="P102" s="385"/>
      <c r="Q102" s="385"/>
      <c r="R102" s="385"/>
      <c r="S102" s="385"/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I102" s="385"/>
      <c r="AJ102" s="385"/>
      <c r="AK102" s="385"/>
      <c r="AL102" s="385"/>
      <c r="AM102" s="385"/>
      <c r="AN102" s="385"/>
      <c r="AO102" s="385"/>
      <c r="AP102" s="385"/>
      <c r="AQ102" s="385"/>
      <c r="AR102" s="384" t="s">
        <v>201</v>
      </c>
      <c r="AS102" s="384"/>
      <c r="AT102" s="384"/>
      <c r="AU102" s="388"/>
      <c r="AV102" s="388"/>
      <c r="AW102" s="388"/>
      <c r="AX102" s="388"/>
    </row>
    <row r="103" spans="1:50" s="104" customFormat="1" ht="35.450000000000003" customHeight="1" x14ac:dyDescent="0.4">
      <c r="A103" s="104">
        <v>0.75000000000000044</v>
      </c>
      <c r="B103" s="104">
        <v>1.8200000000000007</v>
      </c>
      <c r="C103" s="104">
        <f t="shared" si="4"/>
        <v>8464.3000000000047</v>
      </c>
      <c r="D103" s="104">
        <f t="shared" si="5"/>
        <v>450863.45750000019</v>
      </c>
      <c r="F103" s="391" t="s">
        <v>415</v>
      </c>
      <c r="G103" s="391"/>
      <c r="H103" s="391"/>
      <c r="I103" s="391"/>
      <c r="J103" s="402" t="s">
        <v>416</v>
      </c>
      <c r="K103" s="402"/>
      <c r="L103" s="402"/>
      <c r="M103" s="402"/>
      <c r="N103" s="402"/>
      <c r="O103" s="402"/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  <c r="AB103" s="402"/>
      <c r="AC103" s="402"/>
      <c r="AD103" s="402"/>
      <c r="AE103" s="402"/>
      <c r="AF103" s="402"/>
      <c r="AG103" s="402"/>
      <c r="AH103" s="402"/>
      <c r="AI103" s="402"/>
      <c r="AJ103" s="402"/>
      <c r="AK103" s="402"/>
      <c r="AL103" s="402"/>
      <c r="AM103" s="402"/>
      <c r="AN103" s="402"/>
      <c r="AO103" s="402"/>
      <c r="AP103" s="402"/>
      <c r="AQ103" s="402"/>
      <c r="AR103" s="403" t="s">
        <v>204</v>
      </c>
      <c r="AS103" s="403"/>
      <c r="AT103" s="403"/>
      <c r="AU103" s="411">
        <f>IFERROR(IF(AND(AU99,AU100)="","",(SUM(AU99)-SUM(AU100))),"")</f>
        <v>56417</v>
      </c>
      <c r="AV103" s="411"/>
      <c r="AW103" s="411">
        <f>IFERROR(IF(AND(AW99,AW100)="","",(SUM(AW99)-SUM(AW100))),"")</f>
        <v>-1981805</v>
      </c>
      <c r="AX103" s="411"/>
    </row>
    <row r="104" spans="1:50" s="104" customFormat="1" ht="35.450000000000003" customHeight="1" x14ac:dyDescent="0.4">
      <c r="A104" s="104">
        <v>0.76000000000000045</v>
      </c>
      <c r="B104" s="104">
        <v>1.8300000000000007</v>
      </c>
      <c r="C104" s="104" t="str">
        <f t="shared" si="4"/>
        <v/>
      </c>
      <c r="D104" s="104" t="str">
        <f t="shared" si="5"/>
        <v/>
      </c>
      <c r="F104" s="391" t="s">
        <v>417</v>
      </c>
      <c r="G104" s="391"/>
      <c r="H104" s="391"/>
      <c r="I104" s="391"/>
      <c r="J104" s="402" t="s">
        <v>418</v>
      </c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  <c r="AB104" s="402"/>
      <c r="AC104" s="402"/>
      <c r="AD104" s="402"/>
      <c r="AE104" s="402"/>
      <c r="AF104" s="402"/>
      <c r="AG104" s="402"/>
      <c r="AH104" s="402"/>
      <c r="AI104" s="402"/>
      <c r="AJ104" s="402"/>
      <c r="AK104" s="402"/>
      <c r="AL104" s="402"/>
      <c r="AM104" s="402"/>
      <c r="AN104" s="402"/>
      <c r="AO104" s="402"/>
      <c r="AP104" s="402"/>
      <c r="AQ104" s="402"/>
      <c r="AR104" s="403" t="s">
        <v>206</v>
      </c>
      <c r="AS104" s="403"/>
      <c r="AT104" s="403"/>
      <c r="AU104" s="404"/>
      <c r="AV104" s="404"/>
      <c r="AW104" s="404"/>
      <c r="AX104" s="404"/>
    </row>
    <row r="105" spans="1:50" s="104" customFormat="1" ht="35.450000000000003" customHeight="1" x14ac:dyDescent="0.4">
      <c r="A105" s="104">
        <v>0.77000000000000046</v>
      </c>
      <c r="B105" s="104">
        <v>1.8400000000000007</v>
      </c>
      <c r="C105" s="104">
        <f t="shared" si="4"/>
        <v>8689.9880000000048</v>
      </c>
      <c r="D105" s="104">
        <f t="shared" si="5"/>
        <v>455817.99000000022</v>
      </c>
      <c r="F105" s="391"/>
      <c r="G105" s="391"/>
      <c r="H105" s="391"/>
      <c r="I105" s="391"/>
      <c r="J105" s="402" t="s">
        <v>419</v>
      </c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  <c r="AJ105" s="402"/>
      <c r="AK105" s="402"/>
      <c r="AL105" s="402"/>
      <c r="AM105" s="402"/>
      <c r="AN105" s="402"/>
      <c r="AO105" s="402"/>
      <c r="AP105" s="402"/>
      <c r="AQ105" s="402"/>
      <c r="AR105" s="403" t="s">
        <v>209</v>
      </c>
      <c r="AS105" s="403"/>
      <c r="AT105" s="403"/>
      <c r="AU105" s="411">
        <f>IFERROR(IF(AND(AU103:AV104)="","",SUM(AU103:AV104)),"")</f>
        <v>56417</v>
      </c>
      <c r="AV105" s="411"/>
      <c r="AW105" s="411">
        <f>IFERROR(IF(AND(AW103:AX104)="","",SUM(AW103:AX104)),"")</f>
        <v>-1981805</v>
      </c>
      <c r="AX105" s="411"/>
    </row>
    <row r="106" spans="1:50" s="104" customFormat="1" ht="35.450000000000003" customHeight="1" x14ac:dyDescent="0.4">
      <c r="A106" s="104">
        <v>0.78000000000000047</v>
      </c>
      <c r="B106" s="104">
        <v>1.8500000000000008</v>
      </c>
      <c r="C106" s="104" t="str">
        <f t="shared" si="4"/>
        <v/>
      </c>
      <c r="D106" s="104" t="str">
        <f t="shared" si="5"/>
        <v/>
      </c>
      <c r="F106" s="391"/>
      <c r="G106" s="391"/>
      <c r="H106" s="391"/>
      <c r="I106" s="391"/>
      <c r="J106" s="402" t="s">
        <v>420</v>
      </c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  <c r="AB106" s="402"/>
      <c r="AC106" s="402"/>
      <c r="AD106" s="402"/>
      <c r="AE106" s="402"/>
      <c r="AF106" s="402"/>
      <c r="AG106" s="402"/>
      <c r="AH106" s="402"/>
      <c r="AI106" s="402"/>
      <c r="AJ106" s="402"/>
      <c r="AK106" s="402"/>
      <c r="AL106" s="402"/>
      <c r="AM106" s="402"/>
      <c r="AN106" s="402"/>
      <c r="AO106" s="402"/>
      <c r="AP106" s="402"/>
      <c r="AQ106" s="402"/>
      <c r="AR106" s="403" t="s">
        <v>91</v>
      </c>
      <c r="AS106" s="403"/>
      <c r="AT106" s="403"/>
      <c r="AU106" s="411" t="str">
        <f t="array" ref="AU106">IF(AND(ISBLANK(AU107:AV112)),"",SUM(AU107:AV112))</f>
        <v/>
      </c>
      <c r="AV106" s="411"/>
      <c r="AW106" s="411" t="str">
        <f t="array" ref="AW106">IF(AND(ISBLANK(AW107:AX112)),"",SUM(AW107:AX112))</f>
        <v/>
      </c>
      <c r="AX106" s="411"/>
    </row>
    <row r="107" spans="1:50" s="105" customFormat="1" ht="35.450000000000003" customHeight="1" x14ac:dyDescent="0.4">
      <c r="A107" s="105">
        <v>0.79000000000000048</v>
      </c>
      <c r="B107" s="105">
        <v>1.8600000000000008</v>
      </c>
      <c r="C107" s="105" t="str">
        <f t="shared" si="4"/>
        <v/>
      </c>
      <c r="D107" s="105" t="str">
        <f t="shared" si="5"/>
        <v/>
      </c>
      <c r="F107" s="386"/>
      <c r="G107" s="386"/>
      <c r="H107" s="386"/>
      <c r="I107" s="386"/>
      <c r="J107" s="385" t="s">
        <v>421</v>
      </c>
      <c r="K107" s="385"/>
      <c r="L107" s="385"/>
      <c r="M107" s="385"/>
      <c r="N107" s="385"/>
      <c r="O107" s="385"/>
      <c r="P107" s="385"/>
      <c r="Q107" s="385"/>
      <c r="R107" s="385"/>
      <c r="S107" s="385"/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I107" s="385"/>
      <c r="AJ107" s="385"/>
      <c r="AK107" s="385"/>
      <c r="AL107" s="385"/>
      <c r="AM107" s="385"/>
      <c r="AN107" s="385"/>
      <c r="AO107" s="385"/>
      <c r="AP107" s="385"/>
      <c r="AQ107" s="385"/>
      <c r="AR107" s="384" t="s">
        <v>214</v>
      </c>
      <c r="AS107" s="384"/>
      <c r="AT107" s="384"/>
      <c r="AU107" s="388"/>
      <c r="AV107" s="388"/>
      <c r="AW107" s="388"/>
      <c r="AX107" s="388"/>
    </row>
    <row r="108" spans="1:50" s="105" customFormat="1" ht="35.450000000000003" customHeight="1" x14ac:dyDescent="0.4">
      <c r="A108" s="105">
        <v>0.80000000000000049</v>
      </c>
      <c r="B108" s="105">
        <v>1.8700000000000008</v>
      </c>
      <c r="C108" s="105" t="str">
        <f t="shared" si="4"/>
        <v/>
      </c>
      <c r="D108" s="105" t="str">
        <f t="shared" si="5"/>
        <v/>
      </c>
      <c r="F108" s="386"/>
      <c r="G108" s="386"/>
      <c r="H108" s="386"/>
      <c r="I108" s="386"/>
      <c r="J108" s="385" t="s">
        <v>422</v>
      </c>
      <c r="K108" s="385"/>
      <c r="L108" s="385"/>
      <c r="M108" s="385"/>
      <c r="N108" s="385"/>
      <c r="O108" s="385"/>
      <c r="P108" s="385"/>
      <c r="Q108" s="385"/>
      <c r="R108" s="385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I108" s="385"/>
      <c r="AJ108" s="385"/>
      <c r="AK108" s="385"/>
      <c r="AL108" s="385"/>
      <c r="AM108" s="385"/>
      <c r="AN108" s="385"/>
      <c r="AO108" s="385"/>
      <c r="AP108" s="385"/>
      <c r="AQ108" s="385"/>
      <c r="AR108" s="384" t="s">
        <v>216</v>
      </c>
      <c r="AS108" s="384"/>
      <c r="AT108" s="384"/>
      <c r="AU108" s="388"/>
      <c r="AV108" s="388"/>
      <c r="AW108" s="388"/>
      <c r="AX108" s="388"/>
    </row>
    <row r="109" spans="1:50" s="105" customFormat="1" ht="35.450000000000003" customHeight="1" x14ac:dyDescent="0.4">
      <c r="A109" s="105">
        <v>0.8100000000000005</v>
      </c>
      <c r="B109" s="105">
        <v>1.8800000000000008</v>
      </c>
      <c r="C109" s="105" t="str">
        <f t="shared" si="4"/>
        <v/>
      </c>
      <c r="D109" s="105" t="str">
        <f t="shared" si="5"/>
        <v/>
      </c>
      <c r="F109" s="386"/>
      <c r="G109" s="386"/>
      <c r="H109" s="386"/>
      <c r="I109" s="386"/>
      <c r="J109" s="385" t="s">
        <v>423</v>
      </c>
      <c r="K109" s="385"/>
      <c r="L109" s="385"/>
      <c r="M109" s="385"/>
      <c r="N109" s="385"/>
      <c r="O109" s="385"/>
      <c r="P109" s="385"/>
      <c r="Q109" s="385"/>
      <c r="R109" s="385"/>
      <c r="S109" s="385"/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I109" s="385"/>
      <c r="AJ109" s="385"/>
      <c r="AK109" s="385"/>
      <c r="AL109" s="385"/>
      <c r="AM109" s="385"/>
      <c r="AN109" s="385"/>
      <c r="AO109" s="385"/>
      <c r="AP109" s="385"/>
      <c r="AQ109" s="385"/>
      <c r="AR109" s="384" t="s">
        <v>219</v>
      </c>
      <c r="AS109" s="384"/>
      <c r="AT109" s="384"/>
      <c r="AU109" s="388"/>
      <c r="AV109" s="388"/>
      <c r="AW109" s="388"/>
      <c r="AX109" s="388"/>
    </row>
    <row r="110" spans="1:50" s="105" customFormat="1" ht="35.450000000000003" customHeight="1" x14ac:dyDescent="0.4">
      <c r="A110" s="105">
        <v>0.82000000000000051</v>
      </c>
      <c r="B110" s="105">
        <v>1.8900000000000008</v>
      </c>
      <c r="C110" s="105" t="str">
        <f t="shared" si="4"/>
        <v/>
      </c>
      <c r="D110" s="105" t="str">
        <f t="shared" si="5"/>
        <v/>
      </c>
      <c r="F110" s="386"/>
      <c r="G110" s="386"/>
      <c r="H110" s="386"/>
      <c r="I110" s="386"/>
      <c r="J110" s="385" t="s">
        <v>424</v>
      </c>
      <c r="K110" s="385"/>
      <c r="L110" s="385"/>
      <c r="M110" s="385"/>
      <c r="N110" s="385"/>
      <c r="O110" s="385"/>
      <c r="P110" s="385"/>
      <c r="Q110" s="385"/>
      <c r="R110" s="385"/>
      <c r="S110" s="385"/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I110" s="385"/>
      <c r="AJ110" s="385"/>
      <c r="AK110" s="385"/>
      <c r="AL110" s="385"/>
      <c r="AM110" s="385"/>
      <c r="AN110" s="385"/>
      <c r="AO110" s="385"/>
      <c r="AP110" s="385"/>
      <c r="AQ110" s="385"/>
      <c r="AR110" s="384" t="s">
        <v>222</v>
      </c>
      <c r="AS110" s="384"/>
      <c r="AT110" s="384"/>
      <c r="AU110" s="388"/>
      <c r="AV110" s="388"/>
      <c r="AW110" s="388"/>
      <c r="AX110" s="388"/>
    </row>
    <row r="111" spans="1:50" s="105" customFormat="1" ht="35.450000000000003" customHeight="1" x14ac:dyDescent="0.4">
      <c r="A111" s="105">
        <v>0.83000000000000052</v>
      </c>
      <c r="B111" s="105">
        <v>1.9000000000000008</v>
      </c>
      <c r="C111" s="105" t="str">
        <f t="shared" si="4"/>
        <v/>
      </c>
      <c r="D111" s="105" t="str">
        <f t="shared" si="5"/>
        <v/>
      </c>
      <c r="F111" s="386"/>
      <c r="G111" s="386"/>
      <c r="H111" s="386"/>
      <c r="I111" s="386"/>
      <c r="J111" s="385" t="s">
        <v>425</v>
      </c>
      <c r="K111" s="385"/>
      <c r="L111" s="385"/>
      <c r="M111" s="385"/>
      <c r="N111" s="385"/>
      <c r="O111" s="385"/>
      <c r="P111" s="385"/>
      <c r="Q111" s="385"/>
      <c r="R111" s="385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4" t="s">
        <v>224</v>
      </c>
      <c r="AS111" s="384"/>
      <c r="AT111" s="384"/>
      <c r="AU111" s="388"/>
      <c r="AV111" s="388"/>
      <c r="AW111" s="388"/>
      <c r="AX111" s="388"/>
    </row>
    <row r="112" spans="1:50" s="105" customFormat="1" ht="35.450000000000003" customHeight="1" x14ac:dyDescent="0.4">
      <c r="A112" s="105">
        <v>0.84000000000000052</v>
      </c>
      <c r="B112" s="105">
        <v>1.9100000000000008</v>
      </c>
      <c r="C112" s="105" t="str">
        <f t="shared" si="4"/>
        <v/>
      </c>
      <c r="D112" s="105" t="str">
        <f t="shared" si="5"/>
        <v/>
      </c>
      <c r="F112" s="386"/>
      <c r="G112" s="386"/>
      <c r="H112" s="386"/>
      <c r="I112" s="386"/>
      <c r="J112" s="385" t="s">
        <v>426</v>
      </c>
      <c r="K112" s="385"/>
      <c r="L112" s="385"/>
      <c r="M112" s="385"/>
      <c r="N112" s="385"/>
      <c r="O112" s="385"/>
      <c r="P112" s="385"/>
      <c r="Q112" s="385"/>
      <c r="R112" s="385"/>
      <c r="S112" s="385"/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I112" s="385"/>
      <c r="AJ112" s="385"/>
      <c r="AK112" s="385"/>
      <c r="AL112" s="385"/>
      <c r="AM112" s="385"/>
      <c r="AN112" s="385"/>
      <c r="AO112" s="385"/>
      <c r="AP112" s="385"/>
      <c r="AQ112" s="385"/>
      <c r="AR112" s="384" t="s">
        <v>227</v>
      </c>
      <c r="AS112" s="384"/>
      <c r="AT112" s="384"/>
      <c r="AU112" s="388"/>
      <c r="AV112" s="388"/>
      <c r="AW112" s="388"/>
      <c r="AX112" s="388"/>
    </row>
    <row r="113" spans="1:50" s="104" customFormat="1" ht="35.450000000000003" customHeight="1" x14ac:dyDescent="0.4">
      <c r="A113" s="104">
        <v>0.85000000000000053</v>
      </c>
      <c r="B113" s="104">
        <v>1.9200000000000008</v>
      </c>
      <c r="C113" s="104" t="str">
        <f t="shared" si="4"/>
        <v/>
      </c>
      <c r="D113" s="104" t="str">
        <f t="shared" si="5"/>
        <v/>
      </c>
      <c r="F113" s="391"/>
      <c r="G113" s="391"/>
      <c r="H113" s="391"/>
      <c r="I113" s="391"/>
      <c r="J113" s="402" t="s">
        <v>427</v>
      </c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  <c r="AJ113" s="402"/>
      <c r="AK113" s="402"/>
      <c r="AL113" s="402"/>
      <c r="AM113" s="402"/>
      <c r="AN113" s="402"/>
      <c r="AO113" s="402"/>
      <c r="AP113" s="402"/>
      <c r="AQ113" s="402"/>
      <c r="AR113" s="403" t="s">
        <v>230</v>
      </c>
      <c r="AS113" s="403"/>
      <c r="AT113" s="403"/>
      <c r="AU113" s="404"/>
      <c r="AV113" s="404"/>
      <c r="AW113" s="404"/>
      <c r="AX113" s="404"/>
    </row>
    <row r="114" spans="1:50" s="104" customFormat="1" ht="35.450000000000003" customHeight="1" x14ac:dyDescent="0.4">
      <c r="A114" s="104">
        <v>0.86000000000000054</v>
      </c>
      <c r="B114" s="104">
        <v>1.9300000000000008</v>
      </c>
      <c r="C114" s="104" t="str">
        <f t="shared" si="4"/>
        <v/>
      </c>
      <c r="D114" s="104" t="str">
        <f t="shared" si="5"/>
        <v/>
      </c>
      <c r="F114" s="391"/>
      <c r="G114" s="391"/>
      <c r="H114" s="391"/>
      <c r="I114" s="391"/>
      <c r="J114" s="402" t="s">
        <v>428</v>
      </c>
      <c r="K114" s="402"/>
      <c r="L114" s="402"/>
      <c r="M114" s="402"/>
      <c r="N114" s="402"/>
      <c r="O114" s="402"/>
      <c r="P114" s="402"/>
      <c r="Q114" s="402"/>
      <c r="R114" s="402"/>
      <c r="S114" s="402"/>
      <c r="T114" s="402"/>
      <c r="U114" s="402"/>
      <c r="V114" s="402"/>
      <c r="W114" s="402"/>
      <c r="X114" s="402"/>
      <c r="Y114" s="402"/>
      <c r="Z114" s="402"/>
      <c r="AA114" s="402"/>
      <c r="AB114" s="402"/>
      <c r="AC114" s="402"/>
      <c r="AD114" s="402"/>
      <c r="AE114" s="402"/>
      <c r="AF114" s="402"/>
      <c r="AG114" s="402"/>
      <c r="AH114" s="402"/>
      <c r="AI114" s="402"/>
      <c r="AJ114" s="402"/>
      <c r="AK114" s="402"/>
      <c r="AL114" s="402"/>
      <c r="AM114" s="402"/>
      <c r="AN114" s="402"/>
      <c r="AO114" s="402"/>
      <c r="AP114" s="402"/>
      <c r="AQ114" s="402"/>
      <c r="AR114" s="403" t="s">
        <v>233</v>
      </c>
      <c r="AS114" s="403"/>
      <c r="AT114" s="403"/>
      <c r="AU114" s="411" t="str">
        <f>IFERROR(IF(AND(AU106,AU113)="","",SUM(AU106,AU113)),"")</f>
        <v/>
      </c>
      <c r="AV114" s="411"/>
      <c r="AW114" s="411" t="str">
        <f>IFERROR(IF(AND(AW106,AW113)="","",SUM(AW106,AW113)),"")</f>
        <v/>
      </c>
      <c r="AX114" s="411"/>
    </row>
    <row r="115" spans="1:50" s="104" customFormat="1" ht="35.25" customHeight="1" x14ac:dyDescent="0.4">
      <c r="A115" s="104">
        <v>0.87000000000000055</v>
      </c>
      <c r="B115" s="104">
        <v>1.9400000000000008</v>
      </c>
      <c r="C115" s="104">
        <f t="shared" si="4"/>
        <v>9818.4280000000072</v>
      </c>
      <c r="D115" s="104">
        <f t="shared" si="5"/>
        <v>480590.6525000002</v>
      </c>
      <c r="F115" s="391"/>
      <c r="G115" s="391"/>
      <c r="H115" s="391"/>
      <c r="I115" s="391"/>
      <c r="J115" s="402" t="s">
        <v>429</v>
      </c>
      <c r="K115" s="402"/>
      <c r="L115" s="402"/>
      <c r="M115" s="402"/>
      <c r="N115" s="402"/>
      <c r="O115" s="402"/>
      <c r="P115" s="402"/>
      <c r="Q115" s="402"/>
      <c r="R115" s="402"/>
      <c r="S115" s="402"/>
      <c r="T115" s="402"/>
      <c r="U115" s="402"/>
      <c r="V115" s="402"/>
      <c r="W115" s="402"/>
      <c r="X115" s="402"/>
      <c r="Y115" s="402"/>
      <c r="Z115" s="402"/>
      <c r="AA115" s="402"/>
      <c r="AB115" s="402"/>
      <c r="AC115" s="402"/>
      <c r="AD115" s="402"/>
      <c r="AE115" s="402"/>
      <c r="AF115" s="402"/>
      <c r="AG115" s="402"/>
      <c r="AH115" s="402"/>
      <c r="AI115" s="402"/>
      <c r="AJ115" s="402"/>
      <c r="AK115" s="402"/>
      <c r="AL115" s="402"/>
      <c r="AM115" s="402"/>
      <c r="AN115" s="402"/>
      <c r="AO115" s="402"/>
      <c r="AP115" s="402"/>
      <c r="AQ115" s="402"/>
      <c r="AR115" s="403" t="s">
        <v>235</v>
      </c>
      <c r="AS115" s="403"/>
      <c r="AT115" s="403"/>
      <c r="AU115" s="411">
        <f>IFERROR(IF(AND(AU105,AU114)="","",SUM(AU105,AU114)),"")</f>
        <v>56417</v>
      </c>
      <c r="AV115" s="411"/>
      <c r="AW115" s="411">
        <f>IFERROR(IF(AND(AW105,AW114)="","",SUM(AW105,AW114)),"")</f>
        <v>-1981805</v>
      </c>
      <c r="AX115" s="411"/>
    </row>
    <row r="116" spans="1:50" s="105" customFormat="1" ht="8.25" customHeight="1" x14ac:dyDescent="0.4">
      <c r="C116" s="105" t="str">
        <f t="shared" si="4"/>
        <v/>
      </c>
      <c r="D116" s="105" t="str">
        <f t="shared" si="5"/>
        <v/>
      </c>
      <c r="F116" s="408"/>
      <c r="G116" s="408"/>
      <c r="H116" s="408"/>
      <c r="I116" s="408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50"/>
      <c r="AS116" s="150"/>
      <c r="AT116" s="150"/>
      <c r="AU116" s="151"/>
      <c r="AV116" s="151"/>
      <c r="AW116" s="151"/>
      <c r="AX116" s="151"/>
    </row>
    <row r="117" spans="1:50" s="104" customFormat="1" ht="35.450000000000003" customHeight="1" x14ac:dyDescent="0.4">
      <c r="A117" s="104">
        <v>0.88000000000000056</v>
      </c>
      <c r="B117" s="104">
        <v>1.9500000000000008</v>
      </c>
      <c r="C117" s="104" t="str">
        <f t="shared" si="4"/>
        <v/>
      </c>
      <c r="D117" s="104" t="str">
        <f t="shared" si="5"/>
        <v/>
      </c>
      <c r="F117" s="391"/>
      <c r="G117" s="391"/>
      <c r="H117" s="391"/>
      <c r="I117" s="391"/>
      <c r="J117" s="402" t="s">
        <v>430</v>
      </c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2"/>
      <c r="V117" s="402"/>
      <c r="W117" s="402"/>
      <c r="X117" s="402"/>
      <c r="Y117" s="402"/>
      <c r="Z117" s="402"/>
      <c r="AA117" s="402"/>
      <c r="AB117" s="402"/>
      <c r="AC117" s="402"/>
      <c r="AD117" s="402"/>
      <c r="AE117" s="402"/>
      <c r="AF117" s="402"/>
      <c r="AG117" s="402"/>
      <c r="AH117" s="402"/>
      <c r="AI117" s="402"/>
      <c r="AJ117" s="402"/>
      <c r="AK117" s="402"/>
      <c r="AL117" s="402"/>
      <c r="AM117" s="402"/>
      <c r="AN117" s="402"/>
      <c r="AO117" s="402"/>
      <c r="AP117" s="402"/>
      <c r="AQ117" s="402"/>
      <c r="AR117" s="403" t="s">
        <v>238</v>
      </c>
      <c r="AS117" s="403"/>
      <c r="AT117" s="403"/>
      <c r="AU117" s="404"/>
      <c r="AV117" s="404"/>
      <c r="AW117" s="404"/>
      <c r="AX117" s="404"/>
    </row>
    <row r="118" spans="1:50" s="105" customFormat="1" ht="35.450000000000003" customHeight="1" x14ac:dyDescent="0.4">
      <c r="A118" s="105">
        <v>0.89000000000000057</v>
      </c>
      <c r="B118" s="105">
        <v>1.9600000000000009</v>
      </c>
      <c r="C118" s="105" t="str">
        <f t="shared" si="4"/>
        <v/>
      </c>
      <c r="D118" s="105" t="str">
        <f t="shared" si="5"/>
        <v/>
      </c>
      <c r="F118" s="386"/>
      <c r="G118" s="386"/>
      <c r="H118" s="386"/>
      <c r="I118" s="386"/>
      <c r="J118" s="385" t="s">
        <v>431</v>
      </c>
      <c r="K118" s="385"/>
      <c r="L118" s="385"/>
      <c r="M118" s="385"/>
      <c r="N118" s="385"/>
      <c r="O118" s="385"/>
      <c r="P118" s="385"/>
      <c r="Q118" s="385"/>
      <c r="R118" s="385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I118" s="385"/>
      <c r="AJ118" s="385"/>
      <c r="AK118" s="385"/>
      <c r="AL118" s="385"/>
      <c r="AM118" s="385"/>
      <c r="AN118" s="385"/>
      <c r="AO118" s="385"/>
      <c r="AP118" s="385"/>
      <c r="AQ118" s="385"/>
      <c r="AR118" s="384" t="s">
        <v>241</v>
      </c>
      <c r="AS118" s="384"/>
      <c r="AT118" s="384"/>
      <c r="AU118" s="409"/>
      <c r="AV118" s="410"/>
      <c r="AW118" s="409"/>
      <c r="AX118" s="410"/>
    </row>
    <row r="119" spans="1:50" s="105" customFormat="1" ht="35.25" customHeight="1" x14ac:dyDescent="0.4">
      <c r="A119" s="105">
        <v>0.90000000000000058</v>
      </c>
      <c r="B119" s="105">
        <v>1.9700000000000009</v>
      </c>
      <c r="C119" s="105" t="str">
        <f t="shared" si="4"/>
        <v/>
      </c>
      <c r="D119" s="105" t="str">
        <f t="shared" si="5"/>
        <v/>
      </c>
      <c r="F119" s="386"/>
      <c r="G119" s="386"/>
      <c r="H119" s="386"/>
      <c r="I119" s="386"/>
      <c r="J119" s="385" t="s">
        <v>432</v>
      </c>
      <c r="K119" s="385"/>
      <c r="L119" s="385"/>
      <c r="M119" s="385"/>
      <c r="N119" s="385"/>
      <c r="O119" s="385"/>
      <c r="P119" s="385"/>
      <c r="Q119" s="385"/>
      <c r="R119" s="385"/>
      <c r="S119" s="385"/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I119" s="385"/>
      <c r="AJ119" s="385"/>
      <c r="AK119" s="385"/>
      <c r="AL119" s="385"/>
      <c r="AM119" s="385"/>
      <c r="AN119" s="385"/>
      <c r="AO119" s="385"/>
      <c r="AP119" s="385"/>
      <c r="AQ119" s="385"/>
      <c r="AR119" s="384" t="s">
        <v>120</v>
      </c>
      <c r="AS119" s="384"/>
      <c r="AT119" s="384"/>
      <c r="AU119" s="388"/>
      <c r="AV119" s="388"/>
      <c r="AW119" s="388"/>
      <c r="AX119" s="388"/>
    </row>
    <row r="120" spans="1:50" s="104" customFormat="1" ht="30" x14ac:dyDescent="0.4">
      <c r="A120" s="104">
        <v>0.91000000000000059</v>
      </c>
      <c r="B120" s="104">
        <v>1.9800000000000009</v>
      </c>
      <c r="C120" s="104" t="str">
        <f t="shared" si="4"/>
        <v/>
      </c>
      <c r="D120" s="104" t="str">
        <f t="shared" si="5"/>
        <v/>
      </c>
      <c r="F120" s="391"/>
      <c r="G120" s="391"/>
      <c r="H120" s="391"/>
      <c r="I120" s="391"/>
      <c r="J120" s="402" t="s">
        <v>433</v>
      </c>
      <c r="K120" s="402"/>
      <c r="L120" s="402"/>
      <c r="M120" s="402"/>
      <c r="N120" s="402"/>
      <c r="O120" s="402"/>
      <c r="P120" s="402"/>
      <c r="Q120" s="402"/>
      <c r="R120" s="402"/>
      <c r="S120" s="402"/>
      <c r="T120" s="402"/>
      <c r="U120" s="402"/>
      <c r="V120" s="402"/>
      <c r="W120" s="402"/>
      <c r="X120" s="402"/>
      <c r="Y120" s="402"/>
      <c r="Z120" s="402"/>
      <c r="AA120" s="402"/>
      <c r="AB120" s="402"/>
      <c r="AC120" s="402"/>
      <c r="AD120" s="402"/>
      <c r="AE120" s="402"/>
      <c r="AF120" s="402"/>
      <c r="AG120" s="402"/>
      <c r="AH120" s="402"/>
      <c r="AI120" s="402"/>
      <c r="AJ120" s="402"/>
      <c r="AK120" s="402"/>
      <c r="AL120" s="402"/>
      <c r="AM120" s="402"/>
      <c r="AN120" s="402"/>
      <c r="AO120" s="402"/>
      <c r="AP120" s="402"/>
      <c r="AQ120" s="402"/>
      <c r="AR120" s="403" t="s">
        <v>246</v>
      </c>
      <c r="AS120" s="403"/>
      <c r="AT120" s="403"/>
      <c r="AU120" s="406"/>
      <c r="AV120" s="407"/>
      <c r="AW120" s="406"/>
      <c r="AX120" s="407"/>
    </row>
    <row r="121" spans="1:50" s="105" customFormat="1" ht="8.25" customHeight="1" x14ac:dyDescent="0.4">
      <c r="C121" s="105" t="str">
        <f t="shared" si="4"/>
        <v/>
      </c>
      <c r="D121" s="105" t="str">
        <f t="shared" si="5"/>
        <v/>
      </c>
      <c r="F121" s="408"/>
      <c r="G121" s="408"/>
      <c r="H121" s="408"/>
      <c r="I121" s="408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50"/>
      <c r="AS121" s="150"/>
      <c r="AT121" s="150"/>
      <c r="AU121" s="151"/>
      <c r="AV121" s="151"/>
      <c r="AW121" s="151"/>
      <c r="AX121" s="151"/>
    </row>
    <row r="122" spans="1:50" s="104" customFormat="1" ht="35.450000000000003" customHeight="1" x14ac:dyDescent="0.4">
      <c r="A122" s="104">
        <v>0.9200000000000006</v>
      </c>
      <c r="B122" s="104">
        <v>1.9900000000000009</v>
      </c>
      <c r="C122" s="104" t="str">
        <f t="shared" si="4"/>
        <v/>
      </c>
      <c r="D122" s="104" t="str">
        <f t="shared" si="5"/>
        <v/>
      </c>
      <c r="F122" s="391"/>
      <c r="G122" s="391"/>
      <c r="H122" s="391"/>
      <c r="I122" s="391"/>
      <c r="J122" s="402" t="s">
        <v>434</v>
      </c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  <c r="AJ122" s="402"/>
      <c r="AK122" s="402"/>
      <c r="AL122" s="402"/>
      <c r="AM122" s="402"/>
      <c r="AN122" s="402"/>
      <c r="AO122" s="402"/>
      <c r="AP122" s="402"/>
      <c r="AQ122" s="402"/>
      <c r="AR122" s="403" t="s">
        <v>249</v>
      </c>
      <c r="AS122" s="403"/>
      <c r="AT122" s="403"/>
      <c r="AU122" s="404"/>
      <c r="AV122" s="404"/>
      <c r="AW122" s="404"/>
      <c r="AX122" s="404"/>
    </row>
    <row r="123" spans="1:50" s="105" customFormat="1" ht="35.450000000000003" customHeight="1" x14ac:dyDescent="0.4">
      <c r="A123" s="105">
        <v>0.9300000000000006</v>
      </c>
      <c r="B123" s="105">
        <v>2.0000000000000009</v>
      </c>
      <c r="C123" s="105" t="str">
        <f t="shared" si="4"/>
        <v/>
      </c>
      <c r="D123" s="105" t="str">
        <f t="shared" si="5"/>
        <v/>
      </c>
      <c r="F123" s="386"/>
      <c r="G123" s="386"/>
      <c r="H123" s="386"/>
      <c r="I123" s="386"/>
      <c r="J123" s="385" t="s">
        <v>431</v>
      </c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I123" s="385"/>
      <c r="AJ123" s="385"/>
      <c r="AK123" s="385"/>
      <c r="AL123" s="385"/>
      <c r="AM123" s="385"/>
      <c r="AN123" s="385"/>
      <c r="AO123" s="385"/>
      <c r="AP123" s="385"/>
      <c r="AQ123" s="385"/>
      <c r="AR123" s="384" t="s">
        <v>252</v>
      </c>
      <c r="AS123" s="384"/>
      <c r="AT123" s="384"/>
      <c r="AU123" s="388"/>
      <c r="AV123" s="388"/>
      <c r="AW123" s="388"/>
      <c r="AX123" s="388"/>
    </row>
    <row r="124" spans="1:50" s="105" customFormat="1" ht="35.450000000000003" customHeight="1" x14ac:dyDescent="0.4">
      <c r="A124" s="105">
        <v>0.94000000000000061</v>
      </c>
      <c r="B124" s="105">
        <v>2.0100000000000007</v>
      </c>
      <c r="C124" s="105" t="str">
        <f t="shared" si="4"/>
        <v/>
      </c>
      <c r="D124" s="105" t="str">
        <f t="shared" si="5"/>
        <v/>
      </c>
      <c r="F124" s="386"/>
      <c r="G124" s="386"/>
      <c r="H124" s="386"/>
      <c r="I124" s="386"/>
      <c r="J124" s="385" t="s">
        <v>432</v>
      </c>
      <c r="K124" s="385"/>
      <c r="L124" s="385"/>
      <c r="M124" s="385"/>
      <c r="N124" s="385"/>
      <c r="O124" s="385"/>
      <c r="P124" s="385"/>
      <c r="Q124" s="385"/>
      <c r="R124" s="385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I124" s="385"/>
      <c r="AJ124" s="385"/>
      <c r="AK124" s="385"/>
      <c r="AL124" s="385"/>
      <c r="AM124" s="385"/>
      <c r="AN124" s="385"/>
      <c r="AO124" s="385"/>
      <c r="AP124" s="385"/>
      <c r="AQ124" s="385"/>
      <c r="AR124" s="384" t="s">
        <v>255</v>
      </c>
      <c r="AS124" s="384"/>
      <c r="AT124" s="384"/>
      <c r="AU124" s="388"/>
      <c r="AV124" s="388"/>
      <c r="AW124" s="388"/>
      <c r="AX124" s="388"/>
    </row>
    <row r="125" spans="1:50" s="104" customFormat="1" ht="30" x14ac:dyDescent="0.4">
      <c r="A125" s="104">
        <v>0.95000000000000062</v>
      </c>
      <c r="B125" s="104">
        <v>2.0200000000000005</v>
      </c>
      <c r="C125" s="104" t="str">
        <f t="shared" si="4"/>
        <v/>
      </c>
      <c r="D125" s="104" t="str">
        <f t="shared" si="5"/>
        <v/>
      </c>
      <c r="F125" s="402"/>
      <c r="G125" s="402"/>
      <c r="H125" s="402"/>
      <c r="I125" s="402"/>
      <c r="J125" s="402" t="s">
        <v>433</v>
      </c>
      <c r="K125" s="402"/>
      <c r="L125" s="402"/>
      <c r="M125" s="402"/>
      <c r="N125" s="402"/>
      <c r="O125" s="402"/>
      <c r="P125" s="402"/>
      <c r="Q125" s="402"/>
      <c r="R125" s="402"/>
      <c r="S125" s="402"/>
      <c r="T125" s="402"/>
      <c r="U125" s="402"/>
      <c r="V125" s="402"/>
      <c r="W125" s="402"/>
      <c r="X125" s="402"/>
      <c r="Y125" s="402"/>
      <c r="Z125" s="402"/>
      <c r="AA125" s="402"/>
      <c r="AB125" s="402"/>
      <c r="AC125" s="402"/>
      <c r="AD125" s="402"/>
      <c r="AE125" s="402"/>
      <c r="AF125" s="402"/>
      <c r="AG125" s="402"/>
      <c r="AH125" s="402"/>
      <c r="AI125" s="402"/>
      <c r="AJ125" s="402"/>
      <c r="AK125" s="402"/>
      <c r="AL125" s="402"/>
      <c r="AM125" s="402"/>
      <c r="AN125" s="402"/>
      <c r="AO125" s="402"/>
      <c r="AP125" s="402"/>
      <c r="AQ125" s="402"/>
      <c r="AR125" s="403" t="s">
        <v>257</v>
      </c>
      <c r="AS125" s="403"/>
      <c r="AT125" s="403"/>
      <c r="AU125" s="404"/>
      <c r="AV125" s="404"/>
      <c r="AW125" s="404"/>
      <c r="AX125" s="404"/>
    </row>
    <row r="126" spans="1:50" s="131" customFormat="1" ht="11.45" hidden="1" customHeight="1" x14ac:dyDescent="0.35">
      <c r="E126" s="132"/>
      <c r="F126" s="48"/>
      <c r="G126" s="152"/>
      <c r="H126" s="153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3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3"/>
    </row>
    <row r="128" spans="1:50" s="14" customFormat="1" ht="33" x14ac:dyDescent="0.4">
      <c r="A128"/>
      <c r="B128"/>
      <c r="C128"/>
      <c r="D128"/>
      <c r="F128" s="35"/>
      <c r="G128" s="26"/>
      <c r="H128" s="27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7"/>
      <c r="U128" s="147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0"/>
      <c r="AK128" s="60"/>
      <c r="AL128" s="62"/>
      <c r="AM128" s="62"/>
      <c r="AN128" s="62"/>
      <c r="AO128" s="31"/>
      <c r="AP128" s="31"/>
      <c r="AQ128" s="31"/>
      <c r="AR128" s="31"/>
      <c r="AS128" s="31"/>
      <c r="AT128" s="31"/>
      <c r="AU128" s="31"/>
      <c r="AV128" s="31"/>
      <c r="AW128" s="31"/>
      <c r="AX128" s="128" t="s">
        <v>282</v>
      </c>
    </row>
    <row r="129" spans="1:50" s="20" customFormat="1" ht="31.9" customHeight="1" x14ac:dyDescent="0.35">
      <c r="F129" s="157"/>
      <c r="G129" s="157"/>
      <c r="H129" s="157"/>
      <c r="I129" s="157"/>
      <c r="J129" s="158" t="s">
        <v>435</v>
      </c>
      <c r="K129" s="159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60"/>
      <c r="AS129" s="160"/>
      <c r="AT129" s="160"/>
      <c r="AU129" s="160"/>
      <c r="AV129" s="160"/>
      <c r="AW129" s="160"/>
      <c r="AX129" s="160"/>
    </row>
    <row r="130" spans="1:50" s="20" customFormat="1" ht="25.5" x14ac:dyDescent="0.35">
      <c r="F130" s="390">
        <v>1</v>
      </c>
      <c r="G130" s="390"/>
      <c r="H130" s="390"/>
      <c r="I130" s="390"/>
      <c r="J130" s="390">
        <v>2</v>
      </c>
      <c r="K130" s="390"/>
      <c r="L130" s="390"/>
      <c r="M130" s="390"/>
      <c r="N130" s="390"/>
      <c r="O130" s="390"/>
      <c r="P130" s="390"/>
      <c r="Q130" s="390"/>
      <c r="R130" s="390"/>
      <c r="S130" s="390"/>
      <c r="T130" s="390"/>
      <c r="U130" s="390"/>
      <c r="V130" s="390"/>
      <c r="W130" s="390"/>
      <c r="X130" s="390"/>
      <c r="Y130" s="390"/>
      <c r="Z130" s="390"/>
      <c r="AA130" s="390"/>
      <c r="AB130" s="390"/>
      <c r="AC130" s="390"/>
      <c r="AD130" s="390"/>
      <c r="AE130" s="390"/>
      <c r="AF130" s="390"/>
      <c r="AG130" s="390"/>
      <c r="AH130" s="390"/>
      <c r="AI130" s="390"/>
      <c r="AJ130" s="390"/>
      <c r="AK130" s="390"/>
      <c r="AL130" s="390"/>
      <c r="AM130" s="390"/>
      <c r="AN130" s="390"/>
      <c r="AO130" s="390"/>
      <c r="AP130" s="390"/>
      <c r="AQ130" s="390"/>
      <c r="AR130" s="390">
        <v>3</v>
      </c>
      <c r="AS130" s="390"/>
      <c r="AT130" s="390"/>
      <c r="AU130" s="390">
        <v>4</v>
      </c>
      <c r="AV130" s="390"/>
      <c r="AW130" s="390">
        <v>5</v>
      </c>
      <c r="AX130" s="390"/>
    </row>
    <row r="131" spans="1:50" s="105" customFormat="1" ht="35.25" customHeight="1" x14ac:dyDescent="0.4">
      <c r="A131" s="105">
        <v>0.96000000000000063</v>
      </c>
      <c r="B131" s="105">
        <v>2.0300000000000002</v>
      </c>
      <c r="C131" s="105">
        <f t="shared" ref="C131:C141" si="6">IF(LEN(AU131)=0,"",1+ABS((AU131*A131)/LEN(AU131))+A131)</f>
        <v>10834.024000000007</v>
      </c>
      <c r="D131" s="105">
        <f t="shared" ref="D131:D141" si="7">IF(LEN(AW131)=0,"",1+ABS((AW131*B131)/LEN(AW131))+B131)</f>
        <v>3.0300000000000002</v>
      </c>
      <c r="F131" s="386"/>
      <c r="G131" s="386"/>
      <c r="H131" s="386"/>
      <c r="I131" s="386"/>
      <c r="J131" s="385" t="s">
        <v>436</v>
      </c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  <c r="AM131" s="385"/>
      <c r="AN131" s="385"/>
      <c r="AO131" s="385"/>
      <c r="AP131" s="385"/>
      <c r="AQ131" s="385"/>
      <c r="AR131" s="384" t="s">
        <v>260</v>
      </c>
      <c r="AS131" s="384"/>
      <c r="AT131" s="384"/>
      <c r="AU131" s="387">
        <f>IFERROR(IF(AND(AU132:AV137)="","",SUM(AU132:AV137)),"")</f>
        <v>56417</v>
      </c>
      <c r="AV131" s="387"/>
      <c r="AW131" s="387">
        <f>IFERROR(IF(AND(AW132:AX137)="","",SUM(AW132:AX137)),"")</f>
        <v>0</v>
      </c>
      <c r="AX131" s="387"/>
    </row>
    <row r="132" spans="1:50" s="105" customFormat="1" ht="35.25" customHeight="1" x14ac:dyDescent="0.4">
      <c r="A132" s="105">
        <v>0.97000000000000064</v>
      </c>
      <c r="B132" s="105">
        <v>2.04</v>
      </c>
      <c r="C132" s="105" t="str">
        <f t="shared" si="6"/>
        <v/>
      </c>
      <c r="D132" s="105" t="str">
        <f t="shared" si="7"/>
        <v/>
      </c>
      <c r="F132" s="386">
        <v>835</v>
      </c>
      <c r="G132" s="386"/>
      <c r="H132" s="386"/>
      <c r="I132" s="386"/>
      <c r="J132" s="385" t="s">
        <v>437</v>
      </c>
      <c r="K132" s="385"/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I132" s="385"/>
      <c r="AJ132" s="385"/>
      <c r="AK132" s="385"/>
      <c r="AL132" s="385"/>
      <c r="AM132" s="385"/>
      <c r="AN132" s="385"/>
      <c r="AO132" s="385"/>
      <c r="AP132" s="385"/>
      <c r="AQ132" s="385"/>
      <c r="AR132" s="384" t="s">
        <v>263</v>
      </c>
      <c r="AS132" s="384"/>
      <c r="AT132" s="384"/>
      <c r="AU132" s="388"/>
      <c r="AV132" s="388"/>
      <c r="AW132" s="388"/>
      <c r="AX132" s="388"/>
    </row>
    <row r="133" spans="1:50" s="105" customFormat="1" ht="35.25" customHeight="1" x14ac:dyDescent="0.4">
      <c r="A133" s="105">
        <v>0.98000000000000065</v>
      </c>
      <c r="B133" s="105">
        <v>2.0499999999999998</v>
      </c>
      <c r="C133" s="105" t="str">
        <f t="shared" si="6"/>
        <v/>
      </c>
      <c r="D133" s="105" t="str">
        <f t="shared" si="7"/>
        <v/>
      </c>
      <c r="F133" s="386">
        <v>830</v>
      </c>
      <c r="G133" s="386"/>
      <c r="H133" s="386"/>
      <c r="I133" s="386"/>
      <c r="J133" s="385" t="s">
        <v>438</v>
      </c>
      <c r="K133" s="385"/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I133" s="385"/>
      <c r="AJ133" s="385"/>
      <c r="AK133" s="385"/>
      <c r="AL133" s="385"/>
      <c r="AM133" s="385"/>
      <c r="AN133" s="385"/>
      <c r="AO133" s="385"/>
      <c r="AP133" s="385"/>
      <c r="AQ133" s="385"/>
      <c r="AR133" s="384" t="s">
        <v>265</v>
      </c>
      <c r="AS133" s="384"/>
      <c r="AT133" s="384"/>
      <c r="AU133" s="388"/>
      <c r="AV133" s="388"/>
      <c r="AW133" s="388"/>
      <c r="AX133" s="388"/>
    </row>
    <row r="134" spans="1:50" s="105" customFormat="1" ht="35.25" customHeight="1" x14ac:dyDescent="0.4">
      <c r="A134" s="105">
        <v>0.99000000000000066</v>
      </c>
      <c r="B134" s="105">
        <v>2.0599999999999996</v>
      </c>
      <c r="C134" s="105" t="str">
        <f t="shared" si="6"/>
        <v/>
      </c>
      <c r="D134" s="105" t="str">
        <f t="shared" si="7"/>
        <v/>
      </c>
      <c r="F134" s="386" t="s">
        <v>439</v>
      </c>
      <c r="G134" s="386"/>
      <c r="H134" s="386"/>
      <c r="I134" s="386"/>
      <c r="J134" s="385" t="s">
        <v>440</v>
      </c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I134" s="385"/>
      <c r="AJ134" s="385"/>
      <c r="AK134" s="385"/>
      <c r="AL134" s="385"/>
      <c r="AM134" s="385"/>
      <c r="AN134" s="385"/>
      <c r="AO134" s="385"/>
      <c r="AP134" s="385"/>
      <c r="AQ134" s="385"/>
      <c r="AR134" s="384" t="s">
        <v>268</v>
      </c>
      <c r="AS134" s="384"/>
      <c r="AT134" s="384"/>
      <c r="AU134" s="388"/>
      <c r="AV134" s="388"/>
      <c r="AW134" s="388"/>
      <c r="AX134" s="388"/>
    </row>
    <row r="135" spans="1:50" s="105" customFormat="1" ht="35.25" customHeight="1" x14ac:dyDescent="0.4">
      <c r="A135" s="105">
        <v>1.01</v>
      </c>
      <c r="B135" s="105">
        <v>2.0699999999999994</v>
      </c>
      <c r="C135" s="105">
        <f t="shared" si="6"/>
        <v>11398.244000000001</v>
      </c>
      <c r="D135" s="105">
        <f t="shared" si="7"/>
        <v>3.0699999999999994</v>
      </c>
      <c r="F135" s="386">
        <v>837</v>
      </c>
      <c r="G135" s="386"/>
      <c r="H135" s="386"/>
      <c r="I135" s="386"/>
      <c r="J135" s="385" t="s">
        <v>441</v>
      </c>
      <c r="K135" s="385"/>
      <c r="L135" s="385"/>
      <c r="M135" s="385"/>
      <c r="N135" s="385"/>
      <c r="O135" s="385"/>
      <c r="P135" s="385"/>
      <c r="Q135" s="385"/>
      <c r="R135" s="385"/>
      <c r="S135" s="385"/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I135" s="385"/>
      <c r="AJ135" s="385"/>
      <c r="AK135" s="385"/>
      <c r="AL135" s="385"/>
      <c r="AM135" s="385"/>
      <c r="AN135" s="385"/>
      <c r="AO135" s="385"/>
      <c r="AP135" s="385"/>
      <c r="AQ135" s="385"/>
      <c r="AR135" s="384" t="s">
        <v>271</v>
      </c>
      <c r="AS135" s="384"/>
      <c r="AT135" s="384"/>
      <c r="AU135" s="388">
        <f>[3]BU!$AU$133</f>
        <v>56417</v>
      </c>
      <c r="AV135" s="388"/>
      <c r="AW135" s="388">
        <f>[3]BU!$AW$133</f>
        <v>0</v>
      </c>
      <c r="AX135" s="388"/>
    </row>
    <row r="136" spans="1:50" s="105" customFormat="1" ht="35.25" customHeight="1" x14ac:dyDescent="0.4">
      <c r="A136" s="105">
        <v>1.02</v>
      </c>
      <c r="B136" s="105">
        <v>2.0799999999999992</v>
      </c>
      <c r="C136" s="105" t="str">
        <f t="shared" si="6"/>
        <v/>
      </c>
      <c r="D136" s="105" t="str">
        <f t="shared" si="7"/>
        <v/>
      </c>
      <c r="F136" s="386" t="s">
        <v>442</v>
      </c>
      <c r="G136" s="386"/>
      <c r="H136" s="386"/>
      <c r="I136" s="386"/>
      <c r="J136" s="385" t="s">
        <v>443</v>
      </c>
      <c r="K136" s="385"/>
      <c r="L136" s="385"/>
      <c r="M136" s="385"/>
      <c r="N136" s="385"/>
      <c r="O136" s="385"/>
      <c r="P136" s="385"/>
      <c r="Q136" s="385"/>
      <c r="R136" s="385"/>
      <c r="S136" s="385"/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I136" s="385"/>
      <c r="AJ136" s="385"/>
      <c r="AK136" s="385"/>
      <c r="AL136" s="385"/>
      <c r="AM136" s="385"/>
      <c r="AN136" s="385"/>
      <c r="AO136" s="385"/>
      <c r="AP136" s="385"/>
      <c r="AQ136" s="385"/>
      <c r="AR136" s="384" t="s">
        <v>151</v>
      </c>
      <c r="AS136" s="384"/>
      <c r="AT136" s="384"/>
      <c r="AU136" s="388"/>
      <c r="AV136" s="388"/>
      <c r="AW136" s="388"/>
      <c r="AX136" s="388"/>
    </row>
    <row r="137" spans="1:50" s="105" customFormat="1" ht="35.25" customHeight="1" x14ac:dyDescent="0.4">
      <c r="A137" s="105">
        <v>1.03</v>
      </c>
      <c r="B137" s="105">
        <v>2.089999999999999</v>
      </c>
      <c r="C137" s="105" t="str">
        <f t="shared" si="6"/>
        <v/>
      </c>
      <c r="D137" s="105" t="str">
        <f t="shared" si="7"/>
        <v/>
      </c>
      <c r="F137" s="386"/>
      <c r="G137" s="386"/>
      <c r="H137" s="386"/>
      <c r="I137" s="386"/>
      <c r="J137" s="385" t="s">
        <v>444</v>
      </c>
      <c r="K137" s="385"/>
      <c r="L137" s="385"/>
      <c r="M137" s="385"/>
      <c r="N137" s="385"/>
      <c r="O137" s="385"/>
      <c r="P137" s="385"/>
      <c r="Q137" s="385"/>
      <c r="R137" s="385"/>
      <c r="S137" s="385"/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I137" s="385"/>
      <c r="AJ137" s="385"/>
      <c r="AK137" s="385"/>
      <c r="AL137" s="385"/>
      <c r="AM137" s="385"/>
      <c r="AN137" s="385"/>
      <c r="AO137" s="385"/>
      <c r="AP137" s="385"/>
      <c r="AQ137" s="385"/>
      <c r="AR137" s="384" t="s">
        <v>275</v>
      </c>
      <c r="AS137" s="384"/>
      <c r="AT137" s="384"/>
      <c r="AU137" s="387" t="str">
        <f t="array" ref="AU137">IF(AND(ISBLANK(AU138:AV139)),"",SUM(AU138:AV139))</f>
        <v/>
      </c>
      <c r="AV137" s="387"/>
      <c r="AW137" s="387" t="str">
        <f t="array" ref="AW137">IF(AND(ISBLANK(AW138:AX139)),"",SUM(AW138:AX139))</f>
        <v/>
      </c>
      <c r="AX137" s="387"/>
    </row>
    <row r="138" spans="1:50" s="105" customFormat="1" ht="35.25" customHeight="1" x14ac:dyDescent="0.4">
      <c r="A138" s="105">
        <v>1.04</v>
      </c>
      <c r="B138" s="105">
        <v>2.0999999999999988</v>
      </c>
      <c r="C138" s="105" t="str">
        <f t="shared" si="6"/>
        <v/>
      </c>
      <c r="D138" s="105" t="str">
        <f t="shared" si="7"/>
        <v/>
      </c>
      <c r="F138" s="386">
        <v>833</v>
      </c>
      <c r="G138" s="386"/>
      <c r="H138" s="386"/>
      <c r="I138" s="386"/>
      <c r="J138" s="405" t="s">
        <v>445</v>
      </c>
      <c r="K138" s="405"/>
      <c r="L138" s="405"/>
      <c r="M138" s="405"/>
      <c r="N138" s="405"/>
      <c r="O138" s="405"/>
      <c r="P138" s="405"/>
      <c r="Q138" s="405"/>
      <c r="R138" s="405"/>
      <c r="S138" s="405"/>
      <c r="T138" s="405"/>
      <c r="U138" s="405"/>
      <c r="V138" s="405"/>
      <c r="W138" s="405"/>
      <c r="X138" s="405"/>
      <c r="Y138" s="405"/>
      <c r="Z138" s="405"/>
      <c r="AA138" s="405"/>
      <c r="AB138" s="405"/>
      <c r="AC138" s="405"/>
      <c r="AD138" s="405"/>
      <c r="AE138" s="405"/>
      <c r="AF138" s="405"/>
      <c r="AG138" s="405"/>
      <c r="AH138" s="405"/>
      <c r="AI138" s="405"/>
      <c r="AJ138" s="405"/>
      <c r="AK138" s="405"/>
      <c r="AL138" s="405"/>
      <c r="AM138" s="405"/>
      <c r="AN138" s="405"/>
      <c r="AO138" s="405"/>
      <c r="AP138" s="405"/>
      <c r="AQ138" s="405"/>
      <c r="AR138" s="384" t="s">
        <v>278</v>
      </c>
      <c r="AS138" s="384"/>
      <c r="AT138" s="384"/>
      <c r="AU138" s="388"/>
      <c r="AV138" s="388"/>
      <c r="AW138" s="388"/>
      <c r="AX138" s="388"/>
    </row>
    <row r="139" spans="1:50" s="105" customFormat="1" ht="35.25" customHeight="1" x14ac:dyDescent="0.4">
      <c r="A139" s="105">
        <v>1.05</v>
      </c>
      <c r="B139" s="105">
        <v>2.1099999999999985</v>
      </c>
      <c r="C139" s="105" t="str">
        <f t="shared" si="6"/>
        <v/>
      </c>
      <c r="D139" s="105" t="str">
        <f t="shared" si="7"/>
        <v/>
      </c>
      <c r="F139" s="386"/>
      <c r="G139" s="386"/>
      <c r="H139" s="386"/>
      <c r="I139" s="386"/>
      <c r="J139" s="405" t="s">
        <v>446</v>
      </c>
      <c r="K139" s="405"/>
      <c r="L139" s="405"/>
      <c r="M139" s="405"/>
      <c r="N139" s="405"/>
      <c r="O139" s="405"/>
      <c r="P139" s="405"/>
      <c r="Q139" s="405"/>
      <c r="R139" s="405"/>
      <c r="S139" s="405"/>
      <c r="T139" s="405"/>
      <c r="U139" s="405"/>
      <c r="V139" s="405"/>
      <c r="W139" s="405"/>
      <c r="X139" s="405"/>
      <c r="Y139" s="405"/>
      <c r="Z139" s="405"/>
      <c r="AA139" s="405"/>
      <c r="AB139" s="405"/>
      <c r="AC139" s="405"/>
      <c r="AD139" s="405"/>
      <c r="AE139" s="405"/>
      <c r="AF139" s="405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384" t="s">
        <v>281</v>
      </c>
      <c r="AS139" s="384"/>
      <c r="AT139" s="384"/>
      <c r="AU139" s="388"/>
      <c r="AV139" s="388"/>
      <c r="AW139" s="388"/>
      <c r="AX139" s="388"/>
    </row>
    <row r="140" spans="1:50" s="104" customFormat="1" ht="35.25" customHeight="1" x14ac:dyDescent="0.4">
      <c r="A140" s="104">
        <v>1.06</v>
      </c>
      <c r="B140" s="104">
        <v>2.1199999999999983</v>
      </c>
      <c r="C140" s="104">
        <f t="shared" si="6"/>
        <v>2170853.5725000002</v>
      </c>
      <c r="D140" s="104">
        <f t="shared" si="7"/>
        <v>4535420.8799999962</v>
      </c>
      <c r="F140" s="391"/>
      <c r="G140" s="391"/>
      <c r="H140" s="391"/>
      <c r="I140" s="391"/>
      <c r="J140" s="402" t="s">
        <v>447</v>
      </c>
      <c r="K140" s="402"/>
      <c r="L140" s="402"/>
      <c r="M140" s="402"/>
      <c r="N140" s="402"/>
      <c r="O140" s="402"/>
      <c r="P140" s="402"/>
      <c r="Q140" s="402"/>
      <c r="R140" s="402"/>
      <c r="S140" s="402"/>
      <c r="T140" s="402"/>
      <c r="U140" s="402"/>
      <c r="V140" s="402"/>
      <c r="W140" s="402"/>
      <c r="X140" s="402"/>
      <c r="Y140" s="402"/>
      <c r="Z140" s="402"/>
      <c r="AA140" s="402"/>
      <c r="AB140" s="402"/>
      <c r="AC140" s="402"/>
      <c r="AD140" s="402"/>
      <c r="AE140" s="402"/>
      <c r="AF140" s="402"/>
      <c r="AG140" s="402"/>
      <c r="AH140" s="402"/>
      <c r="AI140" s="402"/>
      <c r="AJ140" s="402"/>
      <c r="AK140" s="402"/>
      <c r="AL140" s="402"/>
      <c r="AM140" s="402"/>
      <c r="AN140" s="402"/>
      <c r="AO140" s="402"/>
      <c r="AP140" s="402"/>
      <c r="AQ140" s="402"/>
      <c r="AR140" s="403" t="s">
        <v>284</v>
      </c>
      <c r="AS140" s="403"/>
      <c r="AT140" s="403"/>
      <c r="AU140" s="404">
        <f>[3]BU!$AU$138</f>
        <v>16383785</v>
      </c>
      <c r="AV140" s="404"/>
      <c r="AW140" s="404">
        <f>[3]BU!$AW$138</f>
        <v>17114784</v>
      </c>
      <c r="AX140" s="404"/>
    </row>
    <row r="141" spans="1:50" s="104" customFormat="1" ht="35.25" customHeight="1" x14ac:dyDescent="0.4">
      <c r="A141" s="104">
        <v>1.07</v>
      </c>
      <c r="B141" s="104">
        <v>2.1299999999999981</v>
      </c>
      <c r="C141" s="104">
        <f t="shared" si="6"/>
        <v>2182949.0612499998</v>
      </c>
      <c r="D141" s="104">
        <f t="shared" si="7"/>
        <v>5084469.9512499953</v>
      </c>
      <c r="F141" s="391"/>
      <c r="G141" s="391"/>
      <c r="H141" s="391"/>
      <c r="I141" s="391"/>
      <c r="J141" s="402" t="s">
        <v>448</v>
      </c>
      <c r="K141" s="402"/>
      <c r="L141" s="402"/>
      <c r="M141" s="402"/>
      <c r="N141" s="402"/>
      <c r="O141" s="402"/>
      <c r="P141" s="402"/>
      <c r="Q141" s="402"/>
      <c r="R141" s="402"/>
      <c r="S141" s="402"/>
      <c r="T141" s="402"/>
      <c r="U141" s="402"/>
      <c r="V141" s="402"/>
      <c r="W141" s="402"/>
      <c r="X141" s="402"/>
      <c r="Y141" s="402"/>
      <c r="Z141" s="402"/>
      <c r="AA141" s="402"/>
      <c r="AB141" s="402"/>
      <c r="AC141" s="402"/>
      <c r="AD141" s="402"/>
      <c r="AE141" s="402"/>
      <c r="AF141" s="402"/>
      <c r="AG141" s="402"/>
      <c r="AH141" s="402"/>
      <c r="AI141" s="402"/>
      <c r="AJ141" s="402"/>
      <c r="AK141" s="402"/>
      <c r="AL141" s="402"/>
      <c r="AM141" s="402"/>
      <c r="AN141" s="402"/>
      <c r="AO141" s="402"/>
      <c r="AP141" s="402"/>
      <c r="AQ141" s="402"/>
      <c r="AR141" s="403" t="s">
        <v>287</v>
      </c>
      <c r="AS141" s="403"/>
      <c r="AT141" s="403"/>
      <c r="AU141" s="404">
        <f>[3]BU!$AU$139</f>
        <v>16321099</v>
      </c>
      <c r="AV141" s="404"/>
      <c r="AW141" s="404">
        <f>[3]BU!$AW$139</f>
        <v>19096589</v>
      </c>
      <c r="AX141" s="404"/>
    </row>
    <row r="142" spans="1:50" s="18" customFormat="1" ht="20.45" customHeight="1" x14ac:dyDescent="0.35">
      <c r="C142" s="18">
        <f>IF(ISERROR(ABS(LOG(ABS(SUM(C18:C141)),EXP(3)))),"",ABS(LOG(ABS(SUM(C18:C141)),EXP(3))))</f>
        <v>5.2808052701104051</v>
      </c>
      <c r="D142" s="18">
        <f>IF(ISERROR(ABS(LOG(ABS(SUM(D18:D141)),EXP(3)))),"",ABS(LOG(ABS(SUM(D18:D141)),EXP(3))))</f>
        <v>5.7316651721168759</v>
      </c>
      <c r="F142" s="60"/>
      <c r="G142" s="60"/>
      <c r="H142" s="60"/>
      <c r="I142" s="60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0"/>
      <c r="AK142" s="60"/>
      <c r="AL142" s="62"/>
      <c r="AM142" s="62"/>
      <c r="AN142" s="62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</row>
    <row r="143" spans="1:50" s="18" customFormat="1" ht="16.149999999999999" customHeight="1" x14ac:dyDescent="0.35">
      <c r="C143" s="69" t="str">
        <f>IF(ISERROR(IF(ISERROR(MID(C142,FIND(".",C142,1)+8,13)),MID(C142,FIND(",",C142,1)+8,13),MID(C142,FIND(".",C142,1)+8,13))),"",IF(ISERROR(MID(C142,FIND(".",C142,1)+8,13)),MID(C142,FIND(",",C142,1)+8,13),MID(C142,FIND(".",C142,1)+8,13)))</f>
        <v>7011041</v>
      </c>
      <c r="D143" s="69" t="str">
        <f>IF(ISERROR(IF(ISERROR(MID(D142,FIND(".",D142,1)+8,13)),MID(D142,FIND(",",D142,1)+8,13),MID(D142,FIND(".",D142,1)+8,13))),"",IF(ISERROR(MID(D142,FIND(".",D142,1)+8,13)),MID(D142,FIND(",",D142,1)+8,13),MID(D142,FIND(".",D142,1)+8,13)))</f>
        <v>7211688</v>
      </c>
      <c r="F143" s="60"/>
      <c r="G143" s="60"/>
      <c r="H143" s="60"/>
      <c r="I143" s="60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0"/>
      <c r="AK143" s="60"/>
      <c r="AL143" s="62"/>
      <c r="AM143" s="62"/>
      <c r="AN143" s="62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</row>
    <row r="144" spans="1:50" s="14" customFormat="1" x14ac:dyDescent="0.3">
      <c r="A144"/>
      <c r="B144"/>
      <c r="C144" t="str">
        <f>IF(LEN(AU144)=0,"",ABS((AU144*A144)/LEN(AU144))+A144)</f>
        <v/>
      </c>
      <c r="D144" t="str">
        <f>IF(LEN(AW144)=0,"",ABS((AW144*B144)/LEN(AW144))+B144)</f>
        <v/>
      </c>
      <c r="F144" s="70"/>
      <c r="G144" s="70"/>
      <c r="H144" s="70"/>
      <c r="I144" s="70"/>
      <c r="J144" s="71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</row>
    <row r="145" spans="5:990" s="73" customFormat="1" ht="30" x14ac:dyDescent="0.4">
      <c r="F145" s="161" t="str">
        <f>IF(OR([1]OsnPodaci!A10="",TEXT([1]OsnPodaci!D58,"dd.mm.yyyy.")=""),"",[1]OsnPodaci!A10 &amp; ", " &amp;TEXT([1]OsnPodaci!D58,"dd.mm.yyyy."))</f>
        <v/>
      </c>
      <c r="G145" s="161"/>
      <c r="H145" s="161"/>
      <c r="I145" s="161"/>
      <c r="J145" s="7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75"/>
      <c r="AE145" s="75"/>
      <c r="AF145" s="75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75"/>
      <c r="AX145" s="4" t="str">
        <f>IF(OR([1]OsnPodaci!A34="",[1]OsnPodaci!B34=""),"",[1]OsnPodaci!A34&amp;" "&amp;[1]OsnPodaci!B34)</f>
        <v/>
      </c>
      <c r="AY145" s="11"/>
    </row>
    <row r="146" spans="5:990" s="73" customFormat="1" ht="30" x14ac:dyDescent="0.4">
      <c r="F146" s="377" t="s">
        <v>313</v>
      </c>
      <c r="G146" s="377"/>
      <c r="H146" s="377"/>
      <c r="I146" s="377"/>
      <c r="J146" s="37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79"/>
      <c r="AE146" s="79"/>
      <c r="AF146" s="78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74" t="s">
        <v>315</v>
      </c>
      <c r="AW146" s="378" t="s">
        <v>314</v>
      </c>
      <c r="AX146" s="378"/>
      <c r="AY146" s="11"/>
    </row>
    <row r="147" spans="5:990" s="18" customFormat="1" ht="30" x14ac:dyDescent="0.4">
      <c r="F147" s="376" t="str">
        <f>OP!C45</f>
        <v>Bihać, 31.07.2026g.</v>
      </c>
      <c r="G147" s="376"/>
      <c r="H147" s="376"/>
      <c r="I147" s="376"/>
      <c r="J147" s="376"/>
      <c r="K147" s="376"/>
      <c r="L147" s="376"/>
      <c r="M147" s="376"/>
      <c r="N147" s="376"/>
      <c r="O147" s="376"/>
      <c r="P147" s="376"/>
      <c r="Q147" s="376"/>
      <c r="R147" s="376"/>
      <c r="S147" s="376"/>
      <c r="T147" s="376"/>
      <c r="U147" s="376"/>
      <c r="V147" s="376"/>
      <c r="W147" s="376"/>
      <c r="X147" s="376"/>
      <c r="Y147" s="376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383" t="str">
        <f>OP!AJ45</f>
        <v>Mensur Čavkić</v>
      </c>
      <c r="AX147" s="383"/>
      <c r="AY147" s="11"/>
    </row>
    <row r="148" spans="5:990" s="73" customFormat="1" ht="30" x14ac:dyDescent="0.4">
      <c r="F148" s="379"/>
      <c r="G148" s="379"/>
      <c r="H148" s="379"/>
      <c r="I148" s="379"/>
      <c r="J148" s="379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75"/>
      <c r="AE148" s="75"/>
      <c r="AF148" s="75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11"/>
    </row>
    <row r="149" spans="5:990" s="73" customFormat="1" ht="30" x14ac:dyDescent="0.4">
      <c r="F149" s="81"/>
      <c r="G149" s="82"/>
      <c r="H149" s="82"/>
      <c r="I149" s="82"/>
      <c r="J149" s="8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79"/>
      <c r="AE149" s="78"/>
      <c r="AF149" s="84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74"/>
      <c r="AU149" s="2"/>
      <c r="AV149" s="2"/>
      <c r="AW149" s="2"/>
      <c r="AX149" s="2"/>
      <c r="AY149" s="11"/>
    </row>
    <row r="150" spans="5:990" ht="120" customHeight="1" x14ac:dyDescent="0.4">
      <c r="F150" s="2"/>
      <c r="G150" s="2"/>
      <c r="H150" s="2"/>
      <c r="I150" s="2"/>
      <c r="J150" s="8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11"/>
    </row>
    <row r="151" spans="5:990" ht="120" customHeight="1" x14ac:dyDescent="0.3">
      <c r="F151" s="70"/>
      <c r="G151" s="70"/>
      <c r="H151" s="70"/>
      <c r="I151" s="70"/>
      <c r="J151" s="71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</row>
    <row r="152" spans="5:990" ht="120" customHeight="1" x14ac:dyDescent="0.3">
      <c r="F152" s="70"/>
      <c r="G152" s="70"/>
      <c r="H152" s="70"/>
      <c r="I152" s="70"/>
      <c r="J152" s="71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</row>
    <row r="153" spans="5:990" ht="120" customHeight="1" x14ac:dyDescent="0.3">
      <c r="F153" s="70"/>
      <c r="G153" s="70"/>
      <c r="H153" s="70"/>
      <c r="I153" s="70"/>
      <c r="J153" s="71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</row>
    <row r="154" spans="5:990" ht="120" customHeight="1" x14ac:dyDescent="0.3">
      <c r="F154" s="70"/>
      <c r="G154" s="70"/>
      <c r="H154" s="70"/>
      <c r="I154" s="70"/>
      <c r="J154" s="71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</row>
    <row r="156" spans="5:990" x14ac:dyDescent="0.3">
      <c r="F156" s="70"/>
      <c r="G156" s="70"/>
      <c r="H156" s="70"/>
      <c r="I156" s="70"/>
      <c r="J156" s="71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</row>
    <row r="157" spans="5:990" x14ac:dyDescent="0.3">
      <c r="F157" s="70"/>
      <c r="G157" s="70"/>
      <c r="H157" s="70"/>
      <c r="I157" s="70"/>
      <c r="J157" s="71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</row>
    <row r="158" spans="5:990" s="166" customFormat="1" ht="26.25" customHeight="1" x14ac:dyDescent="0.5">
      <c r="E158" s="11"/>
      <c r="F158" s="35"/>
      <c r="G158" s="162"/>
      <c r="H158" s="2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2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5"/>
      <c r="AK158" s="165"/>
      <c r="AL158" s="142"/>
      <c r="AM158" s="142"/>
      <c r="AN158" s="142"/>
      <c r="AO158" s="144"/>
      <c r="AP158" s="144"/>
      <c r="AQ158" s="144"/>
      <c r="AR158" s="144"/>
      <c r="AS158" s="144"/>
      <c r="AT158" s="144"/>
      <c r="AU158" s="144"/>
      <c r="AV158" s="144"/>
      <c r="AW158" s="144"/>
      <c r="AX158" s="43" t="s">
        <v>316</v>
      </c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  <c r="JE158" s="11"/>
      <c r="JF158" s="11"/>
      <c r="JG158" s="11"/>
      <c r="JH158" s="11"/>
      <c r="JI158" s="11"/>
      <c r="JJ158" s="11"/>
      <c r="JK158" s="11"/>
      <c r="JL158" s="11"/>
      <c r="JM158" s="11"/>
      <c r="JN158" s="11"/>
      <c r="JO158" s="11"/>
      <c r="JP158" s="11"/>
      <c r="JQ158" s="11"/>
      <c r="JR158" s="11"/>
      <c r="JS158" s="11"/>
      <c r="JT158" s="11"/>
      <c r="JU158" s="11"/>
      <c r="JV158" s="11"/>
      <c r="JW158" s="11"/>
      <c r="JX158" s="11"/>
      <c r="JY158" s="11"/>
      <c r="JZ158" s="11"/>
      <c r="KA158" s="11"/>
      <c r="KB158" s="11"/>
      <c r="KC158" s="11"/>
      <c r="KD158" s="11"/>
      <c r="KE158" s="11"/>
      <c r="KF158" s="11"/>
      <c r="KG158" s="11"/>
      <c r="KH158" s="11"/>
      <c r="KI158" s="11"/>
      <c r="KJ158" s="11"/>
      <c r="KK158" s="11"/>
      <c r="KL158" s="11"/>
      <c r="KM158" s="11"/>
      <c r="KN158" s="11"/>
      <c r="KO158" s="11"/>
      <c r="KP158" s="11"/>
      <c r="KQ158" s="11"/>
      <c r="KR158" s="11"/>
      <c r="KS158" s="11"/>
      <c r="KT158" s="11"/>
      <c r="KU158" s="11"/>
      <c r="KV158" s="11"/>
      <c r="KW158" s="11"/>
      <c r="KX158" s="11"/>
      <c r="KY158" s="11"/>
      <c r="KZ158" s="11"/>
      <c r="LA158" s="11"/>
      <c r="LB158" s="11"/>
      <c r="LC158" s="11"/>
      <c r="LD158" s="11"/>
      <c r="LE158" s="11"/>
      <c r="LF158" s="11"/>
      <c r="LG158" s="11"/>
      <c r="LH158" s="11"/>
      <c r="LI158" s="11"/>
      <c r="LJ158" s="11"/>
      <c r="LK158" s="11"/>
      <c r="LL158" s="11"/>
      <c r="LM158" s="11"/>
      <c r="LN158" s="11"/>
      <c r="LO158" s="11"/>
      <c r="LP158" s="11"/>
      <c r="LQ158" s="11"/>
      <c r="LR158" s="11"/>
      <c r="LS158" s="11"/>
      <c r="LT158" s="11"/>
      <c r="LU158" s="11"/>
      <c r="LV158" s="11"/>
      <c r="LW158" s="11"/>
      <c r="LX158" s="11"/>
      <c r="LY158" s="11"/>
      <c r="LZ158" s="11"/>
      <c r="MA158" s="11"/>
      <c r="MB158" s="11"/>
      <c r="MC158" s="11"/>
      <c r="MD158" s="11"/>
      <c r="ME158" s="11"/>
      <c r="MF158" s="11"/>
      <c r="MG158" s="11"/>
      <c r="MH158" s="11"/>
      <c r="MI158" s="11"/>
      <c r="MJ158" s="11"/>
      <c r="MK158" s="11"/>
      <c r="ML158" s="11"/>
      <c r="MM158" s="11"/>
      <c r="MN158" s="11"/>
      <c r="MO158" s="11"/>
      <c r="MP158" s="11"/>
      <c r="MQ158" s="11"/>
      <c r="MR158" s="11"/>
      <c r="MS158" s="11"/>
      <c r="MT158" s="11"/>
      <c r="MU158" s="11"/>
      <c r="MV158" s="11"/>
      <c r="MW158" s="11"/>
      <c r="MX158" s="11"/>
      <c r="MY158" s="11"/>
      <c r="MZ158" s="11"/>
      <c r="NA158" s="11"/>
      <c r="NB158" s="11"/>
      <c r="NC158" s="11"/>
      <c r="ND158" s="11"/>
      <c r="NE158" s="11"/>
      <c r="NF158" s="11"/>
      <c r="NG158" s="11"/>
      <c r="NH158" s="11"/>
      <c r="NI158" s="11"/>
      <c r="NJ158" s="11"/>
      <c r="NK158" s="11"/>
      <c r="NL158" s="11"/>
      <c r="NM158" s="11"/>
      <c r="NN158" s="11"/>
      <c r="NO158" s="11"/>
      <c r="NP158" s="11"/>
      <c r="NQ158" s="11"/>
      <c r="NR158" s="11"/>
      <c r="NS158" s="11"/>
      <c r="NT158" s="11"/>
      <c r="NU158" s="11"/>
      <c r="NV158" s="11"/>
      <c r="NW158" s="11"/>
      <c r="NX158" s="11"/>
      <c r="NY158" s="11"/>
      <c r="NZ158" s="11"/>
      <c r="OA158" s="11"/>
      <c r="OB158" s="11"/>
      <c r="OC158" s="11"/>
      <c r="OD158" s="11"/>
      <c r="OE158" s="11"/>
      <c r="OF158" s="11"/>
      <c r="OG158" s="11"/>
      <c r="OH158" s="11"/>
      <c r="OI158" s="11"/>
      <c r="OJ158" s="11"/>
      <c r="OK158" s="11"/>
      <c r="OL158" s="11"/>
      <c r="OM158" s="11"/>
      <c r="ON158" s="11"/>
      <c r="OO158" s="11"/>
      <c r="OP158" s="11"/>
      <c r="OQ158" s="11"/>
      <c r="OR158" s="11"/>
      <c r="OS158" s="11"/>
      <c r="OT158" s="11"/>
      <c r="OU158" s="11"/>
      <c r="OV158" s="11"/>
      <c r="OW158" s="11"/>
      <c r="OX158" s="11"/>
      <c r="OY158" s="11"/>
      <c r="OZ158" s="11"/>
      <c r="PA158" s="11"/>
      <c r="PB158" s="11"/>
      <c r="PC158" s="11"/>
      <c r="PD158" s="11"/>
      <c r="PE158" s="11"/>
      <c r="PF158" s="11"/>
      <c r="PG158" s="11"/>
      <c r="PH158" s="11"/>
      <c r="PI158" s="11"/>
      <c r="PJ158" s="11"/>
      <c r="PK158" s="11"/>
      <c r="PL158" s="11"/>
      <c r="PM158" s="11"/>
      <c r="PN158" s="11"/>
      <c r="PO158" s="11"/>
      <c r="PP158" s="11"/>
      <c r="PQ158" s="11"/>
      <c r="PR158" s="11"/>
      <c r="PS158" s="11"/>
      <c r="PT158" s="11"/>
      <c r="PU158" s="11"/>
      <c r="PV158" s="11"/>
      <c r="PW158" s="11"/>
      <c r="PX158" s="11"/>
      <c r="PY158" s="11"/>
      <c r="PZ158" s="11"/>
      <c r="QA158" s="11"/>
      <c r="QB158" s="11"/>
      <c r="QC158" s="11"/>
      <c r="QD158" s="11"/>
      <c r="QE158" s="11"/>
      <c r="QF158" s="11"/>
      <c r="QG158" s="11"/>
      <c r="QH158" s="11"/>
      <c r="QI158" s="11"/>
      <c r="QJ158" s="11"/>
      <c r="QK158" s="11"/>
      <c r="QL158" s="11"/>
      <c r="QM158" s="11"/>
      <c r="QN158" s="11"/>
      <c r="QO158" s="11"/>
      <c r="QP158" s="11"/>
      <c r="QQ158" s="11"/>
      <c r="QR158" s="11"/>
      <c r="QS158" s="11"/>
      <c r="QT158" s="11"/>
      <c r="QU158" s="11"/>
      <c r="QV158" s="11"/>
      <c r="QW158" s="11"/>
      <c r="QX158" s="11"/>
      <c r="QY158" s="11"/>
      <c r="QZ158" s="11"/>
      <c r="RA158" s="11"/>
      <c r="RB158" s="11"/>
      <c r="RC158" s="11"/>
      <c r="RD158" s="11"/>
      <c r="RE158" s="11"/>
      <c r="RF158" s="11"/>
      <c r="RG158" s="11"/>
      <c r="RH158" s="11"/>
      <c r="RI158" s="11"/>
      <c r="RJ158" s="11"/>
      <c r="RK158" s="11"/>
      <c r="RL158" s="11"/>
      <c r="RM158" s="11"/>
      <c r="RN158" s="11"/>
      <c r="RO158" s="11"/>
      <c r="RP158" s="11"/>
      <c r="RQ158" s="11"/>
      <c r="RR158" s="11"/>
      <c r="RS158" s="11"/>
      <c r="RT158" s="11"/>
      <c r="RU158" s="11"/>
      <c r="RV158" s="11"/>
      <c r="RW158" s="11"/>
      <c r="RX158" s="11"/>
      <c r="RY158" s="11"/>
      <c r="RZ158" s="11"/>
      <c r="SA158" s="11"/>
      <c r="SB158" s="11"/>
      <c r="SC158" s="11"/>
      <c r="SD158" s="11"/>
      <c r="SE158" s="11"/>
      <c r="SF158" s="11"/>
      <c r="SG158" s="11"/>
      <c r="SH158" s="11"/>
      <c r="SI158" s="11"/>
      <c r="SJ158" s="11"/>
      <c r="SK158" s="11"/>
      <c r="SL158" s="11"/>
      <c r="SM158" s="11"/>
      <c r="SN158" s="11"/>
      <c r="SO158" s="11"/>
      <c r="SP158" s="11"/>
      <c r="SQ158" s="11"/>
      <c r="SR158" s="11"/>
      <c r="SS158" s="11"/>
      <c r="ST158" s="11"/>
      <c r="SU158" s="11"/>
      <c r="SV158" s="11"/>
      <c r="SW158" s="11"/>
      <c r="SX158" s="11"/>
      <c r="SY158" s="11"/>
      <c r="SZ158" s="11"/>
      <c r="TA158" s="11"/>
      <c r="TB158" s="11"/>
      <c r="TC158" s="11"/>
      <c r="TD158" s="11"/>
      <c r="TE158" s="11"/>
      <c r="TF158" s="11"/>
      <c r="TG158" s="11"/>
      <c r="TH158" s="11"/>
      <c r="TI158" s="11"/>
      <c r="TJ158" s="11"/>
      <c r="TK158" s="11"/>
      <c r="TL158" s="11"/>
      <c r="TM158" s="11"/>
      <c r="TN158" s="11"/>
      <c r="TO158" s="11"/>
      <c r="TP158" s="11"/>
      <c r="TQ158" s="11"/>
      <c r="TR158" s="11"/>
      <c r="TS158" s="11"/>
      <c r="TT158" s="11"/>
      <c r="TU158" s="11"/>
      <c r="TV158" s="11"/>
      <c r="TW158" s="11"/>
      <c r="TX158" s="11"/>
      <c r="TY158" s="11"/>
      <c r="TZ158" s="11"/>
      <c r="UA158" s="11"/>
      <c r="UB158" s="11"/>
      <c r="UC158" s="11"/>
      <c r="UD158" s="11"/>
      <c r="UE158" s="11"/>
      <c r="UF158" s="11"/>
      <c r="UG158" s="11"/>
      <c r="UH158" s="11"/>
      <c r="UI158" s="11"/>
      <c r="UJ158" s="11"/>
      <c r="UK158" s="11"/>
      <c r="UL158" s="11"/>
      <c r="UM158" s="11"/>
      <c r="UN158" s="11"/>
      <c r="UO158" s="11"/>
      <c r="UP158" s="11"/>
      <c r="UQ158" s="11"/>
      <c r="UR158" s="11"/>
      <c r="US158" s="11"/>
      <c r="UT158" s="11"/>
      <c r="UU158" s="11"/>
      <c r="UV158" s="11"/>
      <c r="UW158" s="11"/>
      <c r="UX158" s="11"/>
      <c r="UY158" s="11"/>
      <c r="UZ158" s="11"/>
      <c r="VA158" s="11"/>
      <c r="VB158" s="11"/>
      <c r="VC158" s="11"/>
      <c r="VD158" s="11"/>
      <c r="VE158" s="11"/>
      <c r="VF158" s="11"/>
      <c r="VG158" s="11"/>
      <c r="VH158" s="11"/>
      <c r="VI158" s="11"/>
      <c r="VJ158" s="11"/>
      <c r="VK158" s="11"/>
      <c r="VL158" s="11"/>
      <c r="VM158" s="11"/>
      <c r="VN158" s="11"/>
      <c r="VO158" s="11"/>
      <c r="VP158" s="11"/>
      <c r="VQ158" s="11"/>
      <c r="VR158" s="11"/>
      <c r="VS158" s="11"/>
      <c r="VT158" s="11"/>
      <c r="VU158" s="11"/>
      <c r="VV158" s="11"/>
      <c r="VW158" s="11"/>
      <c r="VX158" s="11"/>
      <c r="VY158" s="11"/>
      <c r="VZ158" s="11"/>
      <c r="WA158" s="11"/>
      <c r="WB158" s="11"/>
      <c r="WC158" s="11"/>
      <c r="WD158" s="11"/>
      <c r="WE158" s="11"/>
      <c r="WF158" s="11"/>
      <c r="WG158" s="11"/>
      <c r="WH158" s="11"/>
      <c r="WI158" s="11"/>
      <c r="WJ158" s="11"/>
      <c r="WK158" s="11"/>
      <c r="WL158" s="11"/>
      <c r="WM158" s="11"/>
      <c r="WN158" s="11"/>
      <c r="WO158" s="11"/>
      <c r="WP158" s="11"/>
      <c r="WQ158" s="11"/>
      <c r="WR158" s="11"/>
      <c r="WS158" s="11"/>
      <c r="WT158" s="11"/>
      <c r="WU158" s="11"/>
      <c r="WV158" s="11"/>
      <c r="WW158" s="11"/>
      <c r="WX158" s="11"/>
      <c r="WY158" s="11"/>
      <c r="WZ158" s="11"/>
      <c r="XA158" s="11"/>
      <c r="XB158" s="11"/>
      <c r="XC158" s="11"/>
      <c r="XD158" s="11"/>
      <c r="XE158" s="11"/>
      <c r="XF158" s="11"/>
      <c r="XG158" s="11"/>
      <c r="XH158" s="11"/>
      <c r="XI158" s="11"/>
      <c r="XJ158" s="11"/>
      <c r="XK158" s="11"/>
      <c r="XL158" s="11"/>
      <c r="XM158" s="11"/>
      <c r="XN158" s="11"/>
      <c r="XO158" s="11"/>
      <c r="XP158" s="11"/>
      <c r="XQ158" s="11"/>
      <c r="XR158" s="11"/>
      <c r="XS158" s="11"/>
      <c r="XT158" s="11"/>
      <c r="XU158" s="11"/>
      <c r="XV158" s="11"/>
      <c r="XW158" s="11"/>
      <c r="XX158" s="11"/>
      <c r="XY158" s="11"/>
      <c r="XZ158" s="11"/>
      <c r="YA158" s="11"/>
      <c r="YB158" s="11"/>
      <c r="YC158" s="11"/>
      <c r="YD158" s="11"/>
      <c r="YE158" s="11"/>
      <c r="YF158" s="11"/>
      <c r="YG158" s="11"/>
      <c r="YH158" s="11"/>
      <c r="YI158" s="11"/>
      <c r="YJ158" s="11"/>
      <c r="YK158" s="11"/>
      <c r="YL158" s="11"/>
      <c r="YM158" s="11"/>
      <c r="YN158" s="11"/>
      <c r="YO158" s="11"/>
      <c r="YP158" s="11"/>
      <c r="YQ158" s="11"/>
      <c r="YR158" s="11"/>
      <c r="YS158" s="11"/>
      <c r="YT158" s="11"/>
      <c r="YU158" s="11"/>
      <c r="YV158" s="11"/>
      <c r="YW158" s="11"/>
      <c r="YX158" s="11"/>
      <c r="YY158" s="11"/>
      <c r="YZ158" s="11"/>
      <c r="ZA158" s="11"/>
      <c r="ZB158" s="11"/>
      <c r="ZC158" s="11"/>
      <c r="ZD158" s="11"/>
      <c r="ZE158" s="11"/>
      <c r="ZF158" s="11"/>
      <c r="ZG158" s="11"/>
      <c r="ZH158" s="11"/>
      <c r="ZI158" s="11"/>
      <c r="ZJ158" s="11"/>
      <c r="ZK158" s="11"/>
      <c r="ZL158" s="11"/>
      <c r="ZM158" s="11"/>
      <c r="ZN158" s="11"/>
      <c r="ZO158" s="11"/>
      <c r="ZP158" s="11"/>
      <c r="ZQ158" s="11"/>
      <c r="ZR158" s="11"/>
      <c r="ZS158" s="11"/>
      <c r="ZT158" s="11"/>
      <c r="ZU158" s="11"/>
      <c r="ZV158" s="11"/>
      <c r="ZW158" s="11"/>
      <c r="ZX158" s="11"/>
      <c r="ZY158" s="11"/>
      <c r="ZZ158" s="11"/>
      <c r="AAA158" s="11"/>
      <c r="AAB158" s="11"/>
      <c r="AAC158" s="11"/>
      <c r="AAD158" s="11"/>
      <c r="AAE158" s="11"/>
      <c r="AAF158" s="11"/>
      <c r="AAG158" s="11"/>
      <c r="AAH158" s="11"/>
      <c r="AAI158" s="11"/>
      <c r="AAJ158" s="11"/>
      <c r="AAK158" s="11"/>
      <c r="AAL158" s="11"/>
      <c r="AAM158" s="11"/>
      <c r="AAN158" s="11"/>
      <c r="AAO158" s="11"/>
      <c r="AAP158" s="11"/>
      <c r="AAQ158" s="11"/>
      <c r="AAR158" s="11"/>
      <c r="AAS158" s="11"/>
      <c r="AAT158" s="11"/>
      <c r="AAU158" s="11"/>
      <c r="AAV158" s="11"/>
      <c r="AAW158" s="11"/>
      <c r="AAX158" s="11"/>
      <c r="AAY158" s="11"/>
      <c r="AAZ158" s="11"/>
      <c r="ABA158" s="11"/>
      <c r="ABB158" s="11"/>
      <c r="ABC158" s="11"/>
      <c r="ABD158" s="11"/>
      <c r="ABE158" s="11"/>
      <c r="ABF158" s="11"/>
      <c r="ABG158" s="11"/>
      <c r="ABH158" s="11"/>
      <c r="ABI158" s="11"/>
      <c r="ABJ158" s="11"/>
      <c r="ABK158" s="11"/>
      <c r="ABL158" s="11"/>
      <c r="ABM158" s="11"/>
      <c r="ABN158" s="11"/>
      <c r="ABO158" s="11"/>
      <c r="ABP158" s="11"/>
      <c r="ABQ158" s="11"/>
      <c r="ABR158" s="11"/>
      <c r="ABS158" s="11"/>
      <c r="ABT158" s="11"/>
      <c r="ABU158" s="11"/>
      <c r="ABV158" s="11"/>
      <c r="ABW158" s="11"/>
      <c r="ABX158" s="11"/>
      <c r="ABY158" s="11"/>
      <c r="ABZ158" s="11"/>
      <c r="ACA158" s="11"/>
      <c r="ACB158" s="11"/>
      <c r="ACC158" s="11"/>
      <c r="ACD158" s="11"/>
      <c r="ACE158" s="11"/>
      <c r="ACF158" s="11"/>
      <c r="ACG158" s="11"/>
      <c r="ACH158" s="11"/>
      <c r="ACI158" s="11"/>
      <c r="ACJ158" s="11"/>
      <c r="ACK158" s="11"/>
      <c r="ACL158" s="11"/>
      <c r="ACM158" s="11"/>
      <c r="ACN158" s="11"/>
      <c r="ACO158" s="11"/>
      <c r="ACP158" s="11"/>
      <c r="ACQ158" s="11"/>
      <c r="ACR158" s="11"/>
      <c r="ACS158" s="11"/>
      <c r="ACT158" s="11"/>
      <c r="ACU158" s="11"/>
      <c r="ACV158" s="11"/>
      <c r="ACW158" s="11"/>
      <c r="ACX158" s="11"/>
      <c r="ACY158" s="11"/>
      <c r="ACZ158" s="11"/>
      <c r="ADA158" s="11"/>
      <c r="ADB158" s="11"/>
      <c r="ADC158" s="11"/>
      <c r="ADD158" s="11"/>
      <c r="ADE158" s="11"/>
      <c r="ADF158" s="11"/>
      <c r="ADG158" s="11"/>
      <c r="ADH158" s="11"/>
      <c r="ADI158" s="11"/>
      <c r="ADJ158" s="11"/>
      <c r="ADK158" s="11"/>
      <c r="ADL158" s="11"/>
      <c r="ADM158" s="11"/>
      <c r="ADN158" s="11"/>
      <c r="ADO158" s="11"/>
      <c r="ADP158" s="11"/>
      <c r="ADQ158" s="11"/>
      <c r="ADR158" s="11"/>
      <c r="ADS158" s="11"/>
      <c r="ADT158" s="11"/>
      <c r="ADU158" s="11"/>
      <c r="ADV158" s="11"/>
      <c r="ADW158" s="11"/>
      <c r="ADX158" s="11"/>
      <c r="ADY158" s="11"/>
      <c r="ADZ158" s="11"/>
      <c r="AEA158" s="11"/>
      <c r="AEB158" s="11"/>
      <c r="AEC158" s="11"/>
      <c r="AED158" s="11"/>
      <c r="AEE158" s="11"/>
      <c r="AEF158" s="11"/>
      <c r="AEG158" s="11"/>
      <c r="AEH158" s="11"/>
      <c r="AEI158" s="11"/>
      <c r="AEJ158" s="11"/>
      <c r="AEK158" s="11"/>
      <c r="AEL158" s="11"/>
      <c r="AEM158" s="11"/>
      <c r="AEN158" s="11"/>
      <c r="AEO158" s="11"/>
      <c r="AEP158" s="11"/>
      <c r="AEQ158" s="11"/>
      <c r="AER158" s="11"/>
      <c r="AES158" s="11"/>
      <c r="AET158" s="11"/>
      <c r="AEU158" s="11"/>
      <c r="AEV158" s="11"/>
      <c r="AEW158" s="11"/>
      <c r="AEX158" s="11"/>
      <c r="AEY158" s="11"/>
      <c r="AEZ158" s="11"/>
      <c r="AFA158" s="11"/>
      <c r="AFB158" s="11"/>
      <c r="AFC158" s="11"/>
      <c r="AFD158" s="11"/>
      <c r="AFE158" s="11"/>
      <c r="AFF158" s="11"/>
      <c r="AFG158" s="11"/>
      <c r="AFH158" s="11"/>
      <c r="AFI158" s="11"/>
      <c r="AFJ158" s="11"/>
      <c r="AFK158" s="11"/>
      <c r="AFL158" s="11"/>
      <c r="AFM158" s="11"/>
      <c r="AFN158" s="11"/>
      <c r="AFO158" s="11"/>
      <c r="AFP158" s="11"/>
      <c r="AFQ158" s="11"/>
      <c r="AFR158" s="11"/>
      <c r="AFS158" s="11"/>
      <c r="AFT158" s="11"/>
      <c r="AFU158" s="11"/>
      <c r="AFV158" s="11"/>
      <c r="AFW158" s="11"/>
      <c r="AFX158" s="11"/>
      <c r="AFY158" s="11"/>
      <c r="AFZ158" s="11"/>
      <c r="AGA158" s="11"/>
      <c r="AGB158" s="11"/>
      <c r="AGC158" s="11"/>
      <c r="AGD158" s="11"/>
      <c r="AGE158" s="11"/>
      <c r="AGF158" s="11"/>
      <c r="AGG158" s="11"/>
      <c r="AGH158" s="11"/>
      <c r="AGI158" s="11"/>
      <c r="AGJ158" s="11"/>
      <c r="AGK158" s="11"/>
      <c r="AGL158" s="11"/>
      <c r="AGM158" s="11"/>
      <c r="AGN158" s="11"/>
      <c r="AGO158" s="11"/>
      <c r="AGP158" s="11"/>
      <c r="AGQ158" s="11"/>
      <c r="AGR158" s="11"/>
      <c r="AGS158" s="11"/>
      <c r="AGT158" s="11"/>
      <c r="AGU158" s="11"/>
      <c r="AGV158" s="11"/>
      <c r="AGW158" s="11"/>
      <c r="AGX158" s="11"/>
      <c r="AGY158" s="11"/>
      <c r="AGZ158" s="11"/>
      <c r="AHA158" s="11"/>
      <c r="AHB158" s="11"/>
      <c r="AHC158" s="11"/>
      <c r="AHD158" s="11"/>
      <c r="AHE158" s="11"/>
      <c r="AHF158" s="11"/>
      <c r="AHG158" s="11"/>
      <c r="AHH158" s="11"/>
      <c r="AHI158" s="11"/>
      <c r="AHJ158" s="11"/>
      <c r="AHK158" s="11"/>
      <c r="AHL158" s="11"/>
      <c r="AHM158" s="11"/>
      <c r="AHN158" s="11"/>
      <c r="AHO158" s="11"/>
      <c r="AHP158" s="11"/>
      <c r="AHQ158" s="11"/>
      <c r="AHR158" s="11"/>
      <c r="AHS158" s="11"/>
      <c r="AHT158" s="11"/>
      <c r="AHU158" s="11"/>
      <c r="AHV158" s="11"/>
      <c r="AHW158" s="11"/>
      <c r="AHX158" s="11"/>
      <c r="AHY158" s="11"/>
      <c r="AHZ158" s="11"/>
      <c r="AIA158" s="11"/>
      <c r="AIB158" s="11"/>
      <c r="AIC158" s="11"/>
      <c r="AID158" s="11"/>
      <c r="AIE158" s="11"/>
      <c r="AIF158" s="11"/>
      <c r="AIG158" s="11"/>
      <c r="AIH158" s="11"/>
      <c r="AII158" s="11"/>
      <c r="AIJ158" s="11"/>
      <c r="AIK158" s="11"/>
      <c r="AIL158" s="11"/>
      <c r="AIM158" s="11"/>
      <c r="AIN158" s="11"/>
      <c r="AIO158" s="11"/>
      <c r="AIP158" s="11"/>
      <c r="AIQ158" s="11"/>
      <c r="AIR158" s="11"/>
      <c r="AIS158" s="11"/>
      <c r="AIT158" s="11"/>
      <c r="AIU158" s="11"/>
      <c r="AIV158" s="11"/>
      <c r="AIW158" s="11"/>
      <c r="AIX158" s="11"/>
      <c r="AIY158" s="11"/>
      <c r="AIZ158" s="11"/>
      <c r="AJA158" s="11"/>
      <c r="AJB158" s="11"/>
      <c r="AJC158" s="11"/>
      <c r="AJD158" s="11"/>
      <c r="AJE158" s="11"/>
      <c r="AJF158" s="11"/>
      <c r="AJG158" s="11"/>
      <c r="AJH158" s="11"/>
      <c r="AJI158" s="11"/>
      <c r="AJJ158" s="11"/>
      <c r="AJK158" s="11"/>
      <c r="AJL158" s="11"/>
      <c r="AJM158" s="11"/>
      <c r="AJN158" s="11"/>
      <c r="AJO158" s="11"/>
      <c r="AJP158" s="11"/>
      <c r="AJQ158" s="11"/>
      <c r="AJR158" s="11"/>
      <c r="AJS158" s="11"/>
      <c r="AJT158" s="11"/>
      <c r="AJU158" s="11"/>
      <c r="AJV158" s="11"/>
      <c r="AJW158" s="11"/>
      <c r="AJX158" s="11"/>
      <c r="AJY158" s="11"/>
      <c r="AJZ158" s="11"/>
      <c r="AKA158" s="11"/>
      <c r="AKB158" s="11"/>
      <c r="AKC158" s="11"/>
      <c r="AKD158" s="11"/>
      <c r="AKE158" s="11"/>
      <c r="AKF158" s="11"/>
      <c r="AKG158" s="11"/>
      <c r="AKH158" s="11"/>
      <c r="AKI158" s="11"/>
      <c r="AKJ158" s="11"/>
      <c r="AKK158" s="11"/>
      <c r="AKL158" s="11"/>
      <c r="AKM158" s="11"/>
      <c r="AKN158" s="11"/>
      <c r="AKO158" s="11"/>
      <c r="AKP158" s="11"/>
      <c r="AKQ158" s="11"/>
      <c r="AKR158" s="11"/>
      <c r="AKS158" s="11"/>
      <c r="AKT158" s="11"/>
      <c r="AKU158" s="11"/>
      <c r="AKV158" s="11"/>
      <c r="AKW158" s="11"/>
      <c r="AKX158" s="11"/>
      <c r="AKY158" s="11"/>
      <c r="AKZ158" s="11"/>
      <c r="ALA158" s="11"/>
      <c r="ALB158" s="11"/>
    </row>
    <row r="159" spans="5:990" x14ac:dyDescent="0.3">
      <c r="F159" s="70"/>
      <c r="G159" s="70"/>
      <c r="H159" s="70"/>
      <c r="I159" s="70"/>
      <c r="J159" s="71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</row>
    <row r="160" spans="5:990" x14ac:dyDescent="0.3">
      <c r="F160" s="70"/>
      <c r="G160" s="70"/>
      <c r="H160" s="70"/>
      <c r="I160" s="70"/>
      <c r="J160" s="71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</row>
  </sheetData>
  <sheetProtection algorithmName="SHA-512" hashValue="MCMITqvxWV1gkivSRhldMkLMA2FhFHPtxYxTl0YI3zySm8h8MYH5OK/QH78tA4bAY/IejQxwrvjH4yrV+Klgow==" saltValue="b0r2bYQIN2Vn+UieLREBVw==" spinCount="100000" sheet="1" scenarios="1" formatColumns="0" pivotTables="0"/>
  <protectedRanges>
    <protectedRange sqref="AU15:AX16" name="Range2"/>
    <protectedRange sqref="F13:AX13" name="Range1"/>
  </protectedRanges>
  <mergeCells count="569">
    <mergeCell ref="F12:AX12"/>
    <mergeCell ref="F13:AX13"/>
    <mergeCell ref="F15:I16"/>
    <mergeCell ref="J15:AQ16"/>
    <mergeCell ref="AR15:AT16"/>
    <mergeCell ref="AU15:AV16"/>
    <mergeCell ref="AW15:AX16"/>
    <mergeCell ref="F17:I17"/>
    <mergeCell ref="J17:AQ17"/>
    <mergeCell ref="AR17:AT17"/>
    <mergeCell ref="AU17:AV17"/>
    <mergeCell ref="AW17:AX17"/>
    <mergeCell ref="F18:I18"/>
    <mergeCell ref="J18:AQ18"/>
    <mergeCell ref="AR18:AT18"/>
    <mergeCell ref="AU18:AV18"/>
    <mergeCell ref="AW18:AX18"/>
    <mergeCell ref="F19:I19"/>
    <mergeCell ref="J19:AQ19"/>
    <mergeCell ref="AR19:AT19"/>
    <mergeCell ref="AU19:AV19"/>
    <mergeCell ref="AW19:AX19"/>
    <mergeCell ref="F20:I20"/>
    <mergeCell ref="J20:AQ20"/>
    <mergeCell ref="AR20:AT20"/>
    <mergeCell ref="AU20:AV20"/>
    <mergeCell ref="AW20:AX20"/>
    <mergeCell ref="F21:I21"/>
    <mergeCell ref="J21:AQ21"/>
    <mergeCell ref="AR21:AT21"/>
    <mergeCell ref="AU21:AV21"/>
    <mergeCell ref="AW21:AX21"/>
    <mergeCell ref="F22:I22"/>
    <mergeCell ref="J22:AQ22"/>
    <mergeCell ref="AR22:AT22"/>
    <mergeCell ref="AU22:AV22"/>
    <mergeCell ref="AW22:AX22"/>
    <mergeCell ref="F23:I23"/>
    <mergeCell ref="J23:AQ23"/>
    <mergeCell ref="AR23:AT23"/>
    <mergeCell ref="AU23:AV23"/>
    <mergeCell ref="AW23:AX23"/>
    <mergeCell ref="F24:I24"/>
    <mergeCell ref="J24:AQ24"/>
    <mergeCell ref="AR24:AT24"/>
    <mergeCell ref="AU24:AV24"/>
    <mergeCell ref="AW24:AX24"/>
    <mergeCell ref="F25:I25"/>
    <mergeCell ref="J25:AQ25"/>
    <mergeCell ref="AR25:AT25"/>
    <mergeCell ref="AU25:AV25"/>
    <mergeCell ref="AW25:AX25"/>
    <mergeCell ref="F26:I26"/>
    <mergeCell ref="J26:AQ26"/>
    <mergeCell ref="AR26:AT26"/>
    <mergeCell ref="AU26:AV26"/>
    <mergeCell ref="AW26:AX26"/>
    <mergeCell ref="F27:I27"/>
    <mergeCell ref="J27:AQ27"/>
    <mergeCell ref="AR27:AT27"/>
    <mergeCell ref="AU27:AV27"/>
    <mergeCell ref="AW27:AX27"/>
    <mergeCell ref="F28:I28"/>
    <mergeCell ref="J28:AQ28"/>
    <mergeCell ref="AR28:AT28"/>
    <mergeCell ref="AU28:AV28"/>
    <mergeCell ref="AW28:AX28"/>
    <mergeCell ref="F29:I29"/>
    <mergeCell ref="J29:AQ29"/>
    <mergeCell ref="AR29:AT29"/>
    <mergeCell ref="AU29:AV29"/>
    <mergeCell ref="AW29:AX29"/>
    <mergeCell ref="F30:I30"/>
    <mergeCell ref="J30:AQ30"/>
    <mergeCell ref="AR30:AT30"/>
    <mergeCell ref="AU30:AV30"/>
    <mergeCell ref="AW30:AX30"/>
    <mergeCell ref="F31:I31"/>
    <mergeCell ref="J31:AQ31"/>
    <mergeCell ref="AR31:AT31"/>
    <mergeCell ref="AU31:AV31"/>
    <mergeCell ref="AW31:AX31"/>
    <mergeCell ref="F32:I32"/>
    <mergeCell ref="J32:AQ32"/>
    <mergeCell ref="AR32:AT32"/>
    <mergeCell ref="AU32:AV32"/>
    <mergeCell ref="AW32:AX32"/>
    <mergeCell ref="F33:I33"/>
    <mergeCell ref="J33:AQ33"/>
    <mergeCell ref="AR33:AT33"/>
    <mergeCell ref="AU33:AV33"/>
    <mergeCell ref="AW33:AX33"/>
    <mergeCell ref="F34:I34"/>
    <mergeCell ref="J34:AQ34"/>
    <mergeCell ref="AR34:AT34"/>
    <mergeCell ref="AU34:AV34"/>
    <mergeCell ref="AW34:AX34"/>
    <mergeCell ref="F35:I35"/>
    <mergeCell ref="J35:AQ35"/>
    <mergeCell ref="AR35:AT35"/>
    <mergeCell ref="AU35:AV35"/>
    <mergeCell ref="AW35:AX35"/>
    <mergeCell ref="F36:I36"/>
    <mergeCell ref="J36:AQ36"/>
    <mergeCell ref="AR36:AT36"/>
    <mergeCell ref="AU36:AV36"/>
    <mergeCell ref="AW36:AX36"/>
    <mergeCell ref="F37:I37"/>
    <mergeCell ref="J37:AQ37"/>
    <mergeCell ref="AR37:AT37"/>
    <mergeCell ref="AU37:AV37"/>
    <mergeCell ref="AW37:AX37"/>
    <mergeCell ref="F38:I38"/>
    <mergeCell ref="J38:AQ38"/>
    <mergeCell ref="AR38:AT38"/>
    <mergeCell ref="AU38:AV38"/>
    <mergeCell ref="AW38:AX38"/>
    <mergeCell ref="F39:I39"/>
    <mergeCell ref="J39:AQ39"/>
    <mergeCell ref="AR39:AT39"/>
    <mergeCell ref="AU39:AV39"/>
    <mergeCell ref="AW39:AX39"/>
    <mergeCell ref="F45:I45"/>
    <mergeCell ref="J45:AQ45"/>
    <mergeCell ref="AR45:AT45"/>
    <mergeCell ref="AU45:AV45"/>
    <mergeCell ref="AW45:AX45"/>
    <mergeCell ref="F46:I46"/>
    <mergeCell ref="J46:AQ46"/>
    <mergeCell ref="AR46:AT46"/>
    <mergeCell ref="AU46:AV46"/>
    <mergeCell ref="AW46:AX46"/>
    <mergeCell ref="F47:I47"/>
    <mergeCell ref="J47:AQ47"/>
    <mergeCell ref="AR47:AT47"/>
    <mergeCell ref="AU47:AV47"/>
    <mergeCell ref="AW47:AX47"/>
    <mergeCell ref="F48:I48"/>
    <mergeCell ref="J48:AQ48"/>
    <mergeCell ref="AR48:AT48"/>
    <mergeCell ref="AU48:AV48"/>
    <mergeCell ref="AW48:AX48"/>
    <mergeCell ref="F49:I49"/>
    <mergeCell ref="J49:AQ49"/>
    <mergeCell ref="AR49:AT49"/>
    <mergeCell ref="AU49:AV49"/>
    <mergeCell ref="AW49:AX49"/>
    <mergeCell ref="F50:I50"/>
    <mergeCell ref="J50:AQ50"/>
    <mergeCell ref="AR50:AT50"/>
    <mergeCell ref="AU50:AV50"/>
    <mergeCell ref="AW50:AX50"/>
    <mergeCell ref="F51:I51"/>
    <mergeCell ref="J51:AQ51"/>
    <mergeCell ref="AR51:AT51"/>
    <mergeCell ref="AU51:AV51"/>
    <mergeCell ref="AW51:AX51"/>
    <mergeCell ref="F52:I52"/>
    <mergeCell ref="J52:AQ52"/>
    <mergeCell ref="AR52:AT52"/>
    <mergeCell ref="AU52:AV52"/>
    <mergeCell ref="AW52:AX52"/>
    <mergeCell ref="F53:I53"/>
    <mergeCell ref="J53:AQ53"/>
    <mergeCell ref="AR53:AT53"/>
    <mergeCell ref="AU53:AV53"/>
    <mergeCell ref="AW53:AX53"/>
    <mergeCell ref="F54:I54"/>
    <mergeCell ref="J54:AQ54"/>
    <mergeCell ref="AR54:AT54"/>
    <mergeCell ref="AU54:AV54"/>
    <mergeCell ref="AW54:AX54"/>
    <mergeCell ref="F55:I55"/>
    <mergeCell ref="J55:AQ55"/>
    <mergeCell ref="AR55:AT55"/>
    <mergeCell ref="AU55:AV55"/>
    <mergeCell ref="AW55:AX55"/>
    <mergeCell ref="F56:I56"/>
    <mergeCell ref="J56:AQ56"/>
    <mergeCell ref="AR56:AT56"/>
    <mergeCell ref="AU56:AV56"/>
    <mergeCell ref="AW56:AX56"/>
    <mergeCell ref="F57:I57"/>
    <mergeCell ref="J57:AQ57"/>
    <mergeCell ref="AR57:AT57"/>
    <mergeCell ref="AU57:AV57"/>
    <mergeCell ref="AW57:AX57"/>
    <mergeCell ref="F58:I58"/>
    <mergeCell ref="J58:AQ58"/>
    <mergeCell ref="AR58:AT58"/>
    <mergeCell ref="AU58:AV58"/>
    <mergeCell ref="AW58:AX58"/>
    <mergeCell ref="F59:I59"/>
    <mergeCell ref="J59:AQ59"/>
    <mergeCell ref="AR59:AT59"/>
    <mergeCell ref="AU59:AV59"/>
    <mergeCell ref="AW59:AX59"/>
    <mergeCell ref="F60:I60"/>
    <mergeCell ref="J60:AQ60"/>
    <mergeCell ref="AR60:AT60"/>
    <mergeCell ref="AU60:AV60"/>
    <mergeCell ref="AW60:AX60"/>
    <mergeCell ref="F61:I61"/>
    <mergeCell ref="J61:AQ61"/>
    <mergeCell ref="AR61:AT61"/>
    <mergeCell ref="AU61:AV61"/>
    <mergeCell ref="AW61:AX61"/>
    <mergeCell ref="F62:I62"/>
    <mergeCell ref="J62:AQ62"/>
    <mergeCell ref="AR62:AT62"/>
    <mergeCell ref="AU62:AV62"/>
    <mergeCell ref="AW62:AX62"/>
    <mergeCell ref="F63:I63"/>
    <mergeCell ref="J63:AQ63"/>
    <mergeCell ref="AR63:AT63"/>
    <mergeCell ref="AU63:AV63"/>
    <mergeCell ref="AW63:AX63"/>
    <mergeCell ref="F64:I64"/>
    <mergeCell ref="J64:AQ64"/>
    <mergeCell ref="AR64:AT64"/>
    <mergeCell ref="AU64:AV64"/>
    <mergeCell ref="AW64:AX64"/>
    <mergeCell ref="F65:I65"/>
    <mergeCell ref="J65:AQ65"/>
    <mergeCell ref="AR65:AT65"/>
    <mergeCell ref="AU65:AV65"/>
    <mergeCell ref="AW65:AX65"/>
    <mergeCell ref="F66:I66"/>
    <mergeCell ref="J66:AQ66"/>
    <mergeCell ref="AR66:AT66"/>
    <mergeCell ref="AU66:AV66"/>
    <mergeCell ref="AW66:AX66"/>
    <mergeCell ref="F67:I67"/>
    <mergeCell ref="J67:AQ67"/>
    <mergeCell ref="AR67:AT67"/>
    <mergeCell ref="AU67:AV67"/>
    <mergeCell ref="AW67:AX67"/>
    <mergeCell ref="F68:I68"/>
    <mergeCell ref="J68:AQ68"/>
    <mergeCell ref="AR68:AT68"/>
    <mergeCell ref="AU68:AV68"/>
    <mergeCell ref="AW68:AX68"/>
    <mergeCell ref="F69:I69"/>
    <mergeCell ref="J69:AQ69"/>
    <mergeCell ref="AR69:AT69"/>
    <mergeCell ref="AU69:AV69"/>
    <mergeCell ref="AW69:AX69"/>
    <mergeCell ref="F70:I70"/>
    <mergeCell ref="J70:AQ70"/>
    <mergeCell ref="AR70:AT70"/>
    <mergeCell ref="AU70:AV70"/>
    <mergeCell ref="AW70:AX70"/>
    <mergeCell ref="F71:I71"/>
    <mergeCell ref="J71:AQ71"/>
    <mergeCell ref="AR71:AT71"/>
    <mergeCell ref="AU71:AV71"/>
    <mergeCell ref="AW71:AX71"/>
    <mergeCell ref="F72:I72"/>
    <mergeCell ref="J72:AQ72"/>
    <mergeCell ref="AR72:AT72"/>
    <mergeCell ref="AU72:AV72"/>
    <mergeCell ref="AW72:AX72"/>
    <mergeCell ref="F73:I73"/>
    <mergeCell ref="J73:AQ73"/>
    <mergeCell ref="AR73:AT73"/>
    <mergeCell ref="AU73:AV73"/>
    <mergeCell ref="AW73:AX73"/>
    <mergeCell ref="F74:I74"/>
    <mergeCell ref="J74:AQ74"/>
    <mergeCell ref="AR74:AT74"/>
    <mergeCell ref="AU74:AV74"/>
    <mergeCell ref="AW74:AX74"/>
    <mergeCell ref="F75:I75"/>
    <mergeCell ref="J75:AQ75"/>
    <mergeCell ref="AR75:AT75"/>
    <mergeCell ref="AU75:AV75"/>
    <mergeCell ref="AW75:AX75"/>
    <mergeCell ref="F76:I76"/>
    <mergeCell ref="J76:AQ76"/>
    <mergeCell ref="AR76:AT76"/>
    <mergeCell ref="AU76:AV76"/>
    <mergeCell ref="AW76:AX76"/>
    <mergeCell ref="F77:I77"/>
    <mergeCell ref="J77:AQ77"/>
    <mergeCell ref="AR77:AT77"/>
    <mergeCell ref="AU77:AV77"/>
    <mergeCell ref="AW77:AX77"/>
    <mergeCell ref="F78:I78"/>
    <mergeCell ref="J78:AQ78"/>
    <mergeCell ref="AR78:AT78"/>
    <mergeCell ref="AU78:AV78"/>
    <mergeCell ref="AW78:AX78"/>
    <mergeCell ref="F79:I79"/>
    <mergeCell ref="J79:AQ79"/>
    <mergeCell ref="AR79:AT79"/>
    <mergeCell ref="AU79:AV79"/>
    <mergeCell ref="AW79:AX79"/>
    <mergeCell ref="F80:I80"/>
    <mergeCell ref="J80:AQ80"/>
    <mergeCell ref="AR80:AT80"/>
    <mergeCell ref="AU80:AV80"/>
    <mergeCell ref="AW80:AX80"/>
    <mergeCell ref="F81:I81"/>
    <mergeCell ref="J81:AQ81"/>
    <mergeCell ref="AR81:AT81"/>
    <mergeCell ref="AU81:AV81"/>
    <mergeCell ref="AW81:AX81"/>
    <mergeCell ref="F82:I82"/>
    <mergeCell ref="J82:AQ82"/>
    <mergeCell ref="AR82:AT82"/>
    <mergeCell ref="AU82:AV82"/>
    <mergeCell ref="AW82:AX82"/>
    <mergeCell ref="F87:I87"/>
    <mergeCell ref="J87:AQ87"/>
    <mergeCell ref="AR87:AT87"/>
    <mergeCell ref="AU87:AV87"/>
    <mergeCell ref="AW87:AX87"/>
    <mergeCell ref="F88:I88"/>
    <mergeCell ref="J88:AQ88"/>
    <mergeCell ref="AR88:AT88"/>
    <mergeCell ref="AU88:AV88"/>
    <mergeCell ref="AW88:AX88"/>
    <mergeCell ref="F89:I89"/>
    <mergeCell ref="J89:AQ89"/>
    <mergeCell ref="AR89:AT89"/>
    <mergeCell ref="AU89:AV89"/>
    <mergeCell ref="AW89:AX89"/>
    <mergeCell ref="F90:I90"/>
    <mergeCell ref="J90:AQ90"/>
    <mergeCell ref="AR90:AT90"/>
    <mergeCell ref="AU90:AV90"/>
    <mergeCell ref="AW90:AX90"/>
    <mergeCell ref="F91:I91"/>
    <mergeCell ref="J91:AQ91"/>
    <mergeCell ref="AR91:AT91"/>
    <mergeCell ref="AU91:AV91"/>
    <mergeCell ref="AW91:AX91"/>
    <mergeCell ref="F92:I92"/>
    <mergeCell ref="J92:AQ92"/>
    <mergeCell ref="AR92:AT92"/>
    <mergeCell ref="AU92:AV92"/>
    <mergeCell ref="AW92:AX92"/>
    <mergeCell ref="F93:I93"/>
    <mergeCell ref="J93:AQ93"/>
    <mergeCell ref="AR93:AT93"/>
    <mergeCell ref="AU93:AV93"/>
    <mergeCell ref="AW93:AX93"/>
    <mergeCell ref="F94:I94"/>
    <mergeCell ref="J94:AQ94"/>
    <mergeCell ref="AR94:AT94"/>
    <mergeCell ref="AU94:AV94"/>
    <mergeCell ref="AW94:AX94"/>
    <mergeCell ref="F95:I95"/>
    <mergeCell ref="J95:AQ95"/>
    <mergeCell ref="AR95:AT95"/>
    <mergeCell ref="AU95:AV95"/>
    <mergeCell ref="AW95:AX95"/>
    <mergeCell ref="F96:I96"/>
    <mergeCell ref="J96:AQ96"/>
    <mergeCell ref="AR96:AT96"/>
    <mergeCell ref="AU96:AV96"/>
    <mergeCell ref="AW96:AX96"/>
    <mergeCell ref="F97:I97"/>
    <mergeCell ref="J97:AQ97"/>
    <mergeCell ref="AR97:AT97"/>
    <mergeCell ref="AU97:AV97"/>
    <mergeCell ref="AW97:AX97"/>
    <mergeCell ref="F98:I98"/>
    <mergeCell ref="J98:AQ98"/>
    <mergeCell ref="AR98:AT98"/>
    <mergeCell ref="AU98:AV98"/>
    <mergeCell ref="AW98:AX98"/>
    <mergeCell ref="F99:I99"/>
    <mergeCell ref="J99:AQ99"/>
    <mergeCell ref="AR99:AT99"/>
    <mergeCell ref="AU99:AV99"/>
    <mergeCell ref="AW99:AX99"/>
    <mergeCell ref="F100:I100"/>
    <mergeCell ref="J100:AQ100"/>
    <mergeCell ref="AR100:AT100"/>
    <mergeCell ref="AU100:AV100"/>
    <mergeCell ref="AW100:AX100"/>
    <mergeCell ref="F101:I101"/>
    <mergeCell ref="J101:AQ101"/>
    <mergeCell ref="AR101:AT101"/>
    <mergeCell ref="AU101:AV101"/>
    <mergeCell ref="AW101:AX101"/>
    <mergeCell ref="F102:I102"/>
    <mergeCell ref="J102:AQ102"/>
    <mergeCell ref="AR102:AT102"/>
    <mergeCell ref="AU102:AV102"/>
    <mergeCell ref="AW102:AX102"/>
    <mergeCell ref="F103:I103"/>
    <mergeCell ref="J103:AQ103"/>
    <mergeCell ref="AR103:AT103"/>
    <mergeCell ref="AU103:AV103"/>
    <mergeCell ref="AW103:AX103"/>
    <mergeCell ref="F104:I104"/>
    <mergeCell ref="J104:AQ104"/>
    <mergeCell ref="AR104:AT104"/>
    <mergeCell ref="AU104:AV104"/>
    <mergeCell ref="AW104:AX104"/>
    <mergeCell ref="F105:I105"/>
    <mergeCell ref="J105:AQ105"/>
    <mergeCell ref="AR105:AT105"/>
    <mergeCell ref="AU105:AV105"/>
    <mergeCell ref="AW105:AX105"/>
    <mergeCell ref="F106:I106"/>
    <mergeCell ref="J106:AQ106"/>
    <mergeCell ref="AR106:AT106"/>
    <mergeCell ref="AU106:AV106"/>
    <mergeCell ref="AW106:AX106"/>
    <mergeCell ref="F107:I107"/>
    <mergeCell ref="J107:AQ107"/>
    <mergeCell ref="AR107:AT107"/>
    <mergeCell ref="AU107:AV107"/>
    <mergeCell ref="AW107:AX107"/>
    <mergeCell ref="F108:I108"/>
    <mergeCell ref="J108:AQ108"/>
    <mergeCell ref="AR108:AT108"/>
    <mergeCell ref="AU108:AV108"/>
    <mergeCell ref="AW108:AX108"/>
    <mergeCell ref="F109:I109"/>
    <mergeCell ref="J109:AQ109"/>
    <mergeCell ref="AR109:AT109"/>
    <mergeCell ref="AU109:AV109"/>
    <mergeCell ref="AW109:AX109"/>
    <mergeCell ref="F110:I110"/>
    <mergeCell ref="J110:AQ110"/>
    <mergeCell ref="AR110:AT110"/>
    <mergeCell ref="AU110:AV110"/>
    <mergeCell ref="AW110:AX110"/>
    <mergeCell ref="F111:I111"/>
    <mergeCell ref="J111:AQ111"/>
    <mergeCell ref="AR111:AT111"/>
    <mergeCell ref="AU111:AV111"/>
    <mergeCell ref="AW111:AX111"/>
    <mergeCell ref="F112:I112"/>
    <mergeCell ref="J112:AQ112"/>
    <mergeCell ref="AR112:AT112"/>
    <mergeCell ref="AU112:AV112"/>
    <mergeCell ref="AW112:AX112"/>
    <mergeCell ref="F113:I113"/>
    <mergeCell ref="J113:AQ113"/>
    <mergeCell ref="AR113:AT113"/>
    <mergeCell ref="AU113:AV113"/>
    <mergeCell ref="AW113:AX113"/>
    <mergeCell ref="F116:I116"/>
    <mergeCell ref="F117:I117"/>
    <mergeCell ref="J117:AQ117"/>
    <mergeCell ref="AR117:AT117"/>
    <mergeCell ref="AU117:AV117"/>
    <mergeCell ref="AW117:AX117"/>
    <mergeCell ref="F114:I114"/>
    <mergeCell ref="J114:AQ114"/>
    <mergeCell ref="AR114:AT114"/>
    <mergeCell ref="AU114:AV114"/>
    <mergeCell ref="AW114:AX114"/>
    <mergeCell ref="F115:I115"/>
    <mergeCell ref="J115:AQ115"/>
    <mergeCell ref="AR115:AT115"/>
    <mergeCell ref="AU115:AV115"/>
    <mergeCell ref="AW115:AX115"/>
    <mergeCell ref="F120:I120"/>
    <mergeCell ref="J120:AQ120"/>
    <mergeCell ref="AR120:AT120"/>
    <mergeCell ref="AU120:AV120"/>
    <mergeCell ref="AW120:AX120"/>
    <mergeCell ref="F121:I121"/>
    <mergeCell ref="F118:I118"/>
    <mergeCell ref="J118:AQ118"/>
    <mergeCell ref="AR118:AT118"/>
    <mergeCell ref="AU118:AV118"/>
    <mergeCell ref="AW118:AX118"/>
    <mergeCell ref="F119:I119"/>
    <mergeCell ref="J119:AQ119"/>
    <mergeCell ref="AR119:AT119"/>
    <mergeCell ref="AU119:AV119"/>
    <mergeCell ref="AW119:AX119"/>
    <mergeCell ref="F122:I122"/>
    <mergeCell ref="J122:AQ122"/>
    <mergeCell ref="AR122:AT122"/>
    <mergeCell ref="AU122:AV122"/>
    <mergeCell ref="AW122:AX122"/>
    <mergeCell ref="F123:I123"/>
    <mergeCell ref="J123:AQ123"/>
    <mergeCell ref="AR123:AT123"/>
    <mergeCell ref="AU123:AV123"/>
    <mergeCell ref="AW123:AX123"/>
    <mergeCell ref="F124:I124"/>
    <mergeCell ref="J124:AQ124"/>
    <mergeCell ref="AR124:AT124"/>
    <mergeCell ref="AU124:AV124"/>
    <mergeCell ref="AW124:AX124"/>
    <mergeCell ref="F125:I125"/>
    <mergeCell ref="J125:AQ125"/>
    <mergeCell ref="AR125:AT125"/>
    <mergeCell ref="AU125:AV125"/>
    <mergeCell ref="AW125:AX125"/>
    <mergeCell ref="F130:I130"/>
    <mergeCell ref="J130:AQ130"/>
    <mergeCell ref="AR130:AT130"/>
    <mergeCell ref="AU130:AV130"/>
    <mergeCell ref="AW130:AX130"/>
    <mergeCell ref="F131:I131"/>
    <mergeCell ref="J131:AQ131"/>
    <mergeCell ref="AR131:AT131"/>
    <mergeCell ref="AU131:AV131"/>
    <mergeCell ref="AW131:AX131"/>
    <mergeCell ref="F132:I132"/>
    <mergeCell ref="J132:AQ132"/>
    <mergeCell ref="AR132:AT132"/>
    <mergeCell ref="AU132:AV132"/>
    <mergeCell ref="AW132:AX132"/>
    <mergeCell ref="F133:I133"/>
    <mergeCell ref="J133:AQ133"/>
    <mergeCell ref="AR133:AT133"/>
    <mergeCell ref="AU133:AV133"/>
    <mergeCell ref="AW133:AX133"/>
    <mergeCell ref="F134:I134"/>
    <mergeCell ref="J134:AQ134"/>
    <mergeCell ref="AR134:AT134"/>
    <mergeCell ref="AU134:AV134"/>
    <mergeCell ref="AW134:AX134"/>
    <mergeCell ref="F135:I135"/>
    <mergeCell ref="J135:AQ135"/>
    <mergeCell ref="AR135:AT135"/>
    <mergeCell ref="AU135:AV135"/>
    <mergeCell ref="AW135:AX135"/>
    <mergeCell ref="AW138:AX138"/>
    <mergeCell ref="F139:I139"/>
    <mergeCell ref="J139:AQ139"/>
    <mergeCell ref="AR139:AT139"/>
    <mergeCell ref="AU139:AV139"/>
    <mergeCell ref="AW139:AX139"/>
    <mergeCell ref="F136:I136"/>
    <mergeCell ref="J136:AQ136"/>
    <mergeCell ref="AR136:AT136"/>
    <mergeCell ref="AU136:AV136"/>
    <mergeCell ref="AW136:AX136"/>
    <mergeCell ref="F137:I137"/>
    <mergeCell ref="J137:AQ137"/>
    <mergeCell ref="AR137:AT137"/>
    <mergeCell ref="AU137:AV137"/>
    <mergeCell ref="AW137:AX137"/>
    <mergeCell ref="F146:J146"/>
    <mergeCell ref="AW146:AX146"/>
    <mergeCell ref="F148:J148"/>
    <mergeCell ref="F1:AE1"/>
    <mergeCell ref="F3:AE3"/>
    <mergeCell ref="F5:AE5"/>
    <mergeCell ref="F7:AE7"/>
    <mergeCell ref="F9:AE9"/>
    <mergeCell ref="AW147:AX147"/>
    <mergeCell ref="F147:Y147"/>
    <mergeCell ref="F140:I140"/>
    <mergeCell ref="J140:AQ140"/>
    <mergeCell ref="AR140:AT140"/>
    <mergeCell ref="AU140:AV140"/>
    <mergeCell ref="AW140:AX140"/>
    <mergeCell ref="F141:I141"/>
    <mergeCell ref="J141:AQ141"/>
    <mergeCell ref="AR141:AT141"/>
    <mergeCell ref="AU141:AV141"/>
    <mergeCell ref="AW141:AX141"/>
    <mergeCell ref="F138:I138"/>
    <mergeCell ref="J138:AQ138"/>
    <mergeCell ref="AR138:AT138"/>
    <mergeCell ref="AU138:AV138"/>
  </mergeCells>
  <conditionalFormatting sqref="F43">
    <cfRule type="containsText" dxfId="25" priority="4" operator="containsText" text="Obrazac prazan">
      <formula>NOT(ISERROR(SEARCH("Obrazac prazan",F43)))</formula>
    </cfRule>
  </conditionalFormatting>
  <conditionalFormatting sqref="F84:F85">
    <cfRule type="containsText" dxfId="24" priority="3" operator="containsText" text="Obrazac prazan">
      <formula>NOT(ISERROR(SEARCH("Obrazac prazan",F84)))</formula>
    </cfRule>
  </conditionalFormatting>
  <conditionalFormatting sqref="F128">
    <cfRule type="containsText" dxfId="23" priority="2" operator="containsText" text="Obrazac prazan">
      <formula>NOT(ISERROR(SEARCH("Obrazac prazan",F128)))</formula>
    </cfRule>
  </conditionalFormatting>
  <conditionalFormatting sqref="F158">
    <cfRule type="containsText" dxfId="22" priority="1" operator="containsText" text="Obrazac prazan">
      <formula>NOT(ISERROR(SEARCH("Obrazac prazan",F158)))</formula>
    </cfRule>
  </conditionalFormatting>
  <dataValidations count="1">
    <dataValidation type="whole" allowBlank="1" showInputMessage="1" showErrorMessage="1" sqref="AU18:AX39 AU46:AX82 AU131:AX141 AU117:AX120 AU122:AX125 AU88:AX98 AU100:AX102 AU104:AX115" xr:uid="{B3AA5923-C860-4837-86A6-7151E926BA9F}">
      <formula1>-9.99999E+307</formula1>
      <formula2>9.99999E+307</formula2>
    </dataValidation>
  </dataValidations>
  <pageMargins left="0.62992125984251968" right="0.19685039370078741" top="0.31496062992125984" bottom="0.15748031496062992" header="0.51181102362204722" footer="0.51181102362204722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2AC7-A80B-4D67-AD25-6A8E32CBAF06}">
  <sheetPr>
    <tabColor theme="7" tint="-0.249977111117893"/>
    <pageSetUpPr fitToPage="1"/>
  </sheetPr>
  <dimension ref="A1:ALI101"/>
  <sheetViews>
    <sheetView showGridLines="0" view="pageLayout" topLeftCell="E1" zoomScale="50" zoomScaleNormal="55" zoomScaleSheetLayoutView="45" zoomScalePageLayoutView="50" workbookViewId="0">
      <selection activeCell="E1" sqref="E1"/>
    </sheetView>
  </sheetViews>
  <sheetFormatPr defaultColWidth="2.5703125" defaultRowHeight="20.25" x14ac:dyDescent="0.3"/>
  <cols>
    <col min="1" max="1" width="10.5703125" hidden="1" customWidth="1"/>
    <col min="2" max="2" width="14.5703125" hidden="1" customWidth="1"/>
    <col min="3" max="4" width="28.28515625" hidden="1" customWidth="1"/>
    <col min="5" max="8" width="5.7109375" style="14" customWidth="1"/>
    <col min="9" max="9" width="3.42578125" style="98" customWidth="1"/>
    <col min="10" max="12" width="3.42578125" style="14" customWidth="1"/>
    <col min="13" max="13" width="6.85546875" style="14" customWidth="1"/>
    <col min="14" max="14" width="7.85546875" style="14" customWidth="1"/>
    <col min="15" max="15" width="8.85546875" style="14" customWidth="1"/>
    <col min="16" max="16" width="8.42578125" style="14" customWidth="1"/>
    <col min="17" max="18" width="10.85546875" style="14" customWidth="1"/>
    <col min="19" max="19" width="3.42578125" style="14" customWidth="1"/>
    <col min="20" max="23" width="7.5703125" style="14" customWidth="1"/>
    <col min="24" max="24" width="3.42578125" style="14" customWidth="1"/>
    <col min="25" max="25" width="5.42578125" style="14" customWidth="1"/>
    <col min="26" max="26" width="5.7109375" style="14" customWidth="1"/>
    <col min="27" max="27" width="5.85546875" style="14" customWidth="1"/>
    <col min="28" max="33" width="10.140625" style="14" customWidth="1"/>
    <col min="34" max="34" width="2.140625" style="14" customWidth="1"/>
    <col min="35" max="35" width="6.42578125" style="14" customWidth="1"/>
    <col min="36" max="36" width="3.7109375" style="14" customWidth="1"/>
    <col min="37" max="997" width="2.5703125" style="14" customWidth="1"/>
    <col min="998" max="998" width="2.5703125" customWidth="1"/>
  </cols>
  <sheetData>
    <row r="1" spans="1:54" ht="31.5" customHeight="1" x14ac:dyDescent="0.3">
      <c r="E1" s="167" t="str">
        <f>BS!G1</f>
        <v xml:space="preserve"> DD ZA OSIGURANJE ''CAMELIJA'' BIHAĆ</v>
      </c>
      <c r="F1" s="168"/>
      <c r="G1" s="168"/>
      <c r="H1" s="168"/>
      <c r="I1" s="168"/>
      <c r="J1" s="168"/>
      <c r="K1" s="168"/>
      <c r="L1" s="169"/>
      <c r="M1" s="170"/>
      <c r="N1" s="170"/>
      <c r="O1" s="170"/>
      <c r="P1" s="169"/>
      <c r="Q1" s="169"/>
      <c r="R1" s="169"/>
      <c r="S1" s="169"/>
      <c r="T1" s="170"/>
      <c r="U1" s="170"/>
      <c r="V1" s="170"/>
      <c r="W1" s="170"/>
      <c r="X1" s="170"/>
      <c r="Y1" s="170"/>
      <c r="Z1" s="170"/>
      <c r="AA1" s="170"/>
      <c r="AB1" s="170"/>
      <c r="AC1" s="169"/>
      <c r="AD1" s="169"/>
      <c r="AE1" s="169"/>
      <c r="AF1" s="169"/>
      <c r="AG1" s="338" t="s">
        <v>661</v>
      </c>
      <c r="AI1" s="443"/>
    </row>
    <row r="2" spans="1:54" ht="31.5" customHeight="1" x14ac:dyDescent="0.3">
      <c r="E2" s="172" t="s">
        <v>0</v>
      </c>
      <c r="F2" s="173"/>
      <c r="G2" s="173"/>
      <c r="H2" s="173"/>
      <c r="I2" s="173"/>
      <c r="J2" s="173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339" t="s">
        <v>667</v>
      </c>
      <c r="AI2" s="443"/>
    </row>
    <row r="3" spans="1:54" ht="31.5" customHeight="1" x14ac:dyDescent="0.3">
      <c r="E3" s="167" t="str">
        <f>BS!G3</f>
        <v>Bihać, 5. Korpusa 3</v>
      </c>
      <c r="F3" s="175"/>
      <c r="G3" s="175"/>
      <c r="H3" s="175"/>
      <c r="I3" s="176"/>
      <c r="J3" s="176"/>
      <c r="K3" s="169"/>
      <c r="L3" s="169"/>
      <c r="M3" s="170"/>
      <c r="N3" s="170"/>
      <c r="O3" s="170"/>
      <c r="P3" s="169"/>
      <c r="Q3" s="169"/>
      <c r="R3" s="169"/>
      <c r="S3" s="169"/>
      <c r="T3" s="170"/>
      <c r="U3" s="170"/>
      <c r="V3" s="170"/>
      <c r="W3" s="170"/>
      <c r="X3" s="170"/>
      <c r="Y3" s="170"/>
      <c r="Z3" s="170"/>
      <c r="AA3" s="170"/>
      <c r="AB3" s="170"/>
      <c r="AC3" s="169"/>
      <c r="AD3" s="169"/>
      <c r="AE3" s="169"/>
      <c r="AF3" s="169"/>
      <c r="AG3" s="171"/>
      <c r="AI3" s="443"/>
    </row>
    <row r="4" spans="1:54" ht="31.5" customHeight="1" x14ac:dyDescent="0.3">
      <c r="E4" s="172" t="s">
        <v>2</v>
      </c>
      <c r="F4" s="173"/>
      <c r="G4" s="173"/>
      <c r="H4" s="173"/>
      <c r="I4" s="173"/>
      <c r="J4" s="173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74"/>
      <c r="AI4" s="443"/>
    </row>
    <row r="5" spans="1:54" ht="31.5" customHeight="1" x14ac:dyDescent="0.3">
      <c r="E5" s="444" t="str">
        <f>BS!G5</f>
        <v>65.12</v>
      </c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169"/>
      <c r="AE5" s="169"/>
      <c r="AF5" s="169"/>
      <c r="AI5" s="443"/>
    </row>
    <row r="6" spans="1:54" s="14" customFormat="1" ht="31.5" customHeight="1" x14ac:dyDescent="0.3">
      <c r="A6"/>
      <c r="B6"/>
      <c r="C6"/>
      <c r="D6"/>
      <c r="E6" s="172" t="s">
        <v>655</v>
      </c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69"/>
      <c r="Q6" s="169"/>
      <c r="R6" s="169"/>
      <c r="S6" s="169"/>
      <c r="T6" s="170"/>
      <c r="U6" s="170"/>
      <c r="V6" s="170"/>
      <c r="W6" s="170"/>
      <c r="X6" s="170"/>
      <c r="Y6" s="170"/>
      <c r="Z6" s="170"/>
      <c r="AA6" s="170"/>
      <c r="AB6" s="170"/>
      <c r="AC6" s="169"/>
      <c r="AD6" s="169"/>
      <c r="AE6" s="169"/>
      <c r="AF6" s="169"/>
      <c r="AG6" s="174"/>
      <c r="AI6" s="443"/>
    </row>
    <row r="7" spans="1:54" s="14" customFormat="1" ht="25.5" customHeight="1" x14ac:dyDescent="0.3">
      <c r="A7"/>
      <c r="B7"/>
      <c r="C7"/>
      <c r="D7"/>
      <c r="E7" s="341" t="str">
        <f>BS!G7</f>
        <v>4263232820000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71" t="str">
        <f>IF('[2]#UNOS'!B12="","",'[2]#UNOS'!B12)</f>
        <v/>
      </c>
      <c r="AI7" s="443"/>
    </row>
    <row r="8" spans="1:54" s="14" customFormat="1" ht="31.5" customHeight="1" x14ac:dyDescent="0.3">
      <c r="A8"/>
      <c r="B8"/>
      <c r="C8"/>
      <c r="D8"/>
      <c r="E8" s="172" t="s">
        <v>1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69"/>
      <c r="Q8" s="169"/>
      <c r="R8" s="169"/>
      <c r="S8" s="169"/>
      <c r="T8" s="170"/>
      <c r="U8" s="170"/>
      <c r="V8" s="170"/>
      <c r="W8" s="170"/>
      <c r="X8" s="170"/>
      <c r="Y8" s="170"/>
      <c r="Z8" s="170"/>
      <c r="AA8" s="170"/>
      <c r="AB8" s="170"/>
      <c r="AC8" s="169"/>
      <c r="AD8" s="169"/>
      <c r="AE8" s="169"/>
      <c r="AF8" s="169"/>
      <c r="AG8" s="174"/>
      <c r="AI8" s="443"/>
    </row>
    <row r="9" spans="1:54" s="14" customFormat="1" ht="27" customHeight="1" x14ac:dyDescent="0.3">
      <c r="A9"/>
      <c r="B9"/>
      <c r="C9"/>
      <c r="D9"/>
      <c r="E9" s="342" t="str">
        <f>BS!G9</f>
        <v>4263232820000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I9" s="443"/>
    </row>
    <row r="10" spans="1:54" s="14" customFormat="1" ht="31.5" customHeight="1" x14ac:dyDescent="0.3">
      <c r="A10"/>
      <c r="B10"/>
      <c r="C10"/>
      <c r="D10"/>
      <c r="E10" s="172" t="s">
        <v>658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69"/>
      <c r="Q10" s="169"/>
      <c r="R10" s="169"/>
      <c r="S10" s="169"/>
      <c r="T10" s="170"/>
      <c r="U10" s="170"/>
      <c r="V10" s="170"/>
      <c r="W10" s="170"/>
      <c r="X10" s="170"/>
      <c r="Y10" s="170"/>
      <c r="Z10" s="170"/>
      <c r="AA10" s="170"/>
      <c r="AB10" s="170"/>
      <c r="AC10" s="169"/>
      <c r="AD10" s="169"/>
      <c r="AE10" s="169"/>
      <c r="AF10" s="169"/>
      <c r="AI10" s="443"/>
    </row>
    <row r="11" spans="1:54" s="179" customFormat="1" ht="24" x14ac:dyDescent="0.35"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8"/>
      <c r="AI11" s="443"/>
      <c r="AJ11" s="178"/>
      <c r="AL11" s="178"/>
      <c r="AM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</row>
    <row r="12" spans="1:54" s="179" customFormat="1" ht="33.75" x14ac:dyDescent="0.5">
      <c r="E12" s="445" t="s">
        <v>449</v>
      </c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5"/>
      <c r="AI12" s="443"/>
      <c r="AJ12" s="5"/>
      <c r="AL12" s="5"/>
      <c r="AM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4" s="179" customFormat="1" ht="33.75" x14ac:dyDescent="0.5">
      <c r="E13" s="446" t="s">
        <v>450</v>
      </c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5"/>
      <c r="AI13" s="443"/>
      <c r="AJ13" s="5"/>
      <c r="AL13" s="5"/>
      <c r="AM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54" s="179" customFormat="1" ht="27" x14ac:dyDescent="0.35">
      <c r="E14" s="446" t="s">
        <v>666</v>
      </c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14"/>
      <c r="AJ14" s="14"/>
      <c r="AL14" s="14"/>
      <c r="AM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s="179" customFormat="1" ht="29.25" x14ac:dyDescent="0.4">
      <c r="E15" s="180" t="str">
        <f>IF(LEFT([2]OsnPodaci!A55,6)="Stečaj",[2]OsnPodaci!A55,IF(LEFT([2]OsnPodaci!$A$55,8)="Likvidac",[2]OsnPodaci!A55,IF(LEFT([2]OsnPodaci!A55,8)="Statusne",[2]OsnPodaci!A55,IF(LEFT([2]OsnPodaci!A55,7)="Revizor","NE POPUNJAVATI, NE ŠTAMPATI I NE BRISATI OVAJ OBRAZAC!",IF(LEFT([2]OsnPodaci!A55,6)="Izjava","NE POPUNJAVATI, NE ŠTAMPATI I NE BRISATI OVAJ OBRAZAC!","")))))</f>
        <v/>
      </c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438"/>
      <c r="AG15" s="438"/>
      <c r="AH15" s="14"/>
      <c r="AJ15" s="14"/>
      <c r="AK15" s="14"/>
      <c r="AL15" s="14"/>
      <c r="AM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6" spans="1:54" s="179" customFormat="1" ht="28.5" customHeight="1" x14ac:dyDescent="0.35">
      <c r="E16" s="439" t="s">
        <v>451</v>
      </c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40" t="s">
        <v>452</v>
      </c>
      <c r="Z16" s="440"/>
      <c r="AA16" s="440"/>
      <c r="AB16" s="439" t="s">
        <v>453</v>
      </c>
      <c r="AC16" s="439"/>
      <c r="AD16" s="439"/>
      <c r="AE16" s="439"/>
      <c r="AF16" s="439"/>
      <c r="AG16" s="439"/>
      <c r="AH16" s="182"/>
      <c r="AK16" s="182"/>
      <c r="AL16" s="182"/>
      <c r="AM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</row>
    <row r="17" spans="1:54" s="179" customFormat="1" ht="43.5" customHeight="1" x14ac:dyDescent="0.35"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  <c r="W17" s="439"/>
      <c r="X17" s="439"/>
      <c r="Y17" s="440"/>
      <c r="Z17" s="440"/>
      <c r="AA17" s="440"/>
      <c r="AB17" s="441" t="s">
        <v>454</v>
      </c>
      <c r="AC17" s="441"/>
      <c r="AD17" s="441"/>
      <c r="AE17" s="442" t="s">
        <v>455</v>
      </c>
      <c r="AF17" s="442"/>
      <c r="AG17" s="442"/>
    </row>
    <row r="18" spans="1:54" s="179" customFormat="1" ht="24" x14ac:dyDescent="0.35"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40"/>
      <c r="Z18" s="440"/>
      <c r="AA18" s="440"/>
      <c r="AB18" s="441"/>
      <c r="AC18" s="441"/>
      <c r="AD18" s="441"/>
      <c r="AE18" s="442"/>
      <c r="AF18" s="442"/>
      <c r="AG18" s="442"/>
      <c r="AH18" s="182"/>
      <c r="AK18" s="182"/>
      <c r="AL18" s="182"/>
      <c r="AM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</row>
    <row r="19" spans="1:54" s="179" customFormat="1" ht="24" x14ac:dyDescent="0.35">
      <c r="E19" s="434">
        <v>1</v>
      </c>
      <c r="F19" s="434"/>
      <c r="G19" s="434"/>
      <c r="H19" s="434"/>
      <c r="I19" s="434"/>
      <c r="J19" s="434"/>
      <c r="K19" s="434"/>
      <c r="L19" s="434"/>
      <c r="M19" s="434"/>
      <c r="N19" s="434"/>
      <c r="O19" s="434"/>
      <c r="P19" s="434"/>
      <c r="Q19" s="434"/>
      <c r="R19" s="434"/>
      <c r="S19" s="434"/>
      <c r="T19" s="434"/>
      <c r="U19" s="434"/>
      <c r="V19" s="434"/>
      <c r="W19" s="434"/>
      <c r="X19" s="434"/>
      <c r="Y19" s="434">
        <v>2</v>
      </c>
      <c r="Z19" s="434"/>
      <c r="AA19" s="434"/>
      <c r="AB19" s="434">
        <v>3</v>
      </c>
      <c r="AC19" s="434"/>
      <c r="AD19" s="434"/>
      <c r="AE19" s="434">
        <v>4</v>
      </c>
      <c r="AF19" s="434"/>
      <c r="AG19" s="434"/>
      <c r="AH19" s="14"/>
      <c r="AK19" s="14"/>
      <c r="AL19" s="14"/>
      <c r="AM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4" s="179" customFormat="1" ht="37.5" customHeight="1" x14ac:dyDescent="0.35">
      <c r="E20" s="418" t="s">
        <v>456</v>
      </c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35"/>
      <c r="Z20" s="436"/>
      <c r="AA20" s="437"/>
      <c r="AB20" s="435"/>
      <c r="AC20" s="436"/>
      <c r="AD20" s="437"/>
      <c r="AE20" s="435"/>
      <c r="AF20" s="436"/>
      <c r="AG20" s="437"/>
      <c r="AH20" s="183"/>
      <c r="AK20" s="183"/>
      <c r="AL20" s="183"/>
      <c r="AM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</row>
    <row r="21" spans="1:54" s="179" customFormat="1" ht="37.5" customHeight="1" x14ac:dyDescent="0.35">
      <c r="A21" s="179">
        <v>0.01</v>
      </c>
      <c r="B21" s="179">
        <v>0.53000000000000025</v>
      </c>
      <c r="C21" s="179" t="str">
        <f t="shared" ref="C21:C36" si="0">IF(LEN(AB21)=0,"",1+ABS((AB21*A21)/LEN(AB21))+A21)</f>
        <v/>
      </c>
      <c r="D21" s="179" t="str">
        <f t="shared" ref="D21:D36" si="1">IF(LEN(AE21)=0,"",1+ABS((AE21*B21)/LEN(AE21))+B21)</f>
        <v/>
      </c>
      <c r="E21" s="423" t="s">
        <v>457</v>
      </c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4" t="s">
        <v>9</v>
      </c>
      <c r="Z21" s="424"/>
      <c r="AA21" s="424"/>
      <c r="AB21" s="425" t="str">
        <f t="array" ref="AB21">IF(AND(ISBLANK(AB22:AD25)),"",SUM(AB22:AD25))</f>
        <v/>
      </c>
      <c r="AC21" s="425"/>
      <c r="AD21" s="425"/>
      <c r="AE21" s="425" t="str">
        <f t="array" ref="AE21">IF(AND(ISBLANK(AE22:AG25)),"",SUM(AE22:AG25))</f>
        <v/>
      </c>
      <c r="AF21" s="425"/>
      <c r="AG21" s="425"/>
    </row>
    <row r="22" spans="1:54" s="179" customFormat="1" ht="37.5" customHeight="1" x14ac:dyDescent="0.35">
      <c r="A22" s="179">
        <v>0.02</v>
      </c>
      <c r="B22" s="179">
        <v>0.54000000000000026</v>
      </c>
      <c r="C22" s="179" t="str">
        <f t="shared" si="0"/>
        <v/>
      </c>
      <c r="D22" s="179" t="str">
        <f t="shared" si="1"/>
        <v/>
      </c>
      <c r="E22" s="426" t="s">
        <v>458</v>
      </c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4" t="s">
        <v>12</v>
      </c>
      <c r="Z22" s="424"/>
      <c r="AA22" s="424"/>
      <c r="AB22" s="427"/>
      <c r="AC22" s="427"/>
      <c r="AD22" s="427"/>
      <c r="AE22" s="427"/>
      <c r="AF22" s="427"/>
      <c r="AG22" s="427"/>
    </row>
    <row r="23" spans="1:54" s="179" customFormat="1" ht="37.5" customHeight="1" x14ac:dyDescent="0.35">
      <c r="A23" s="179">
        <v>0.03</v>
      </c>
      <c r="B23" s="179">
        <v>0.55000000000000027</v>
      </c>
      <c r="C23" s="179" t="str">
        <f t="shared" si="0"/>
        <v/>
      </c>
      <c r="D23" s="179" t="str">
        <f t="shared" si="1"/>
        <v/>
      </c>
      <c r="E23" s="426" t="s">
        <v>459</v>
      </c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4" t="s">
        <v>10</v>
      </c>
      <c r="Z23" s="424"/>
      <c r="AA23" s="424"/>
      <c r="AB23" s="427"/>
      <c r="AC23" s="427"/>
      <c r="AD23" s="427"/>
      <c r="AE23" s="427"/>
      <c r="AF23" s="427"/>
      <c r="AG23" s="427"/>
    </row>
    <row r="24" spans="1:54" s="179" customFormat="1" ht="37.5" customHeight="1" x14ac:dyDescent="0.35">
      <c r="A24" s="179">
        <v>0.04</v>
      </c>
      <c r="B24" s="179">
        <v>0.56000000000000028</v>
      </c>
      <c r="C24" s="179" t="str">
        <f t="shared" si="0"/>
        <v/>
      </c>
      <c r="D24" s="179" t="str">
        <f t="shared" si="1"/>
        <v/>
      </c>
      <c r="E24" s="426" t="s">
        <v>460</v>
      </c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4" t="s">
        <v>16</v>
      </c>
      <c r="Z24" s="424"/>
      <c r="AA24" s="424"/>
      <c r="AB24" s="427"/>
      <c r="AC24" s="427"/>
      <c r="AD24" s="427"/>
      <c r="AE24" s="427"/>
      <c r="AF24" s="427"/>
      <c r="AG24" s="427"/>
    </row>
    <row r="25" spans="1:54" s="179" customFormat="1" ht="37.5" customHeight="1" x14ac:dyDescent="0.35">
      <c r="A25" s="179">
        <v>0.05</v>
      </c>
      <c r="B25" s="179">
        <v>0.57000000000000028</v>
      </c>
      <c r="C25" s="179" t="str">
        <f t="shared" si="0"/>
        <v/>
      </c>
      <c r="D25" s="179" t="str">
        <f t="shared" si="1"/>
        <v/>
      </c>
      <c r="E25" s="426" t="s">
        <v>461</v>
      </c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4" t="s">
        <v>19</v>
      </c>
      <c r="Z25" s="424"/>
      <c r="AA25" s="424"/>
      <c r="AB25" s="427"/>
      <c r="AC25" s="427"/>
      <c r="AD25" s="427"/>
      <c r="AE25" s="427"/>
      <c r="AF25" s="427"/>
      <c r="AG25" s="427"/>
    </row>
    <row r="26" spans="1:54" s="179" customFormat="1" ht="37.5" customHeight="1" x14ac:dyDescent="0.35">
      <c r="A26" s="179">
        <v>6.0000000000000005E-2</v>
      </c>
      <c r="B26" s="179">
        <v>0.58000000000000029</v>
      </c>
      <c r="C26" s="179" t="str">
        <f t="shared" si="0"/>
        <v/>
      </c>
      <c r="D26" s="179" t="str">
        <f t="shared" si="1"/>
        <v/>
      </c>
      <c r="E26" s="423" t="s">
        <v>462</v>
      </c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4" t="s">
        <v>22</v>
      </c>
      <c r="Z26" s="424"/>
      <c r="AA26" s="424"/>
      <c r="AB26" s="425" t="str">
        <f t="array" ref="AB26">IF(AND(ISBLANK(AB27:AD34)),"",SUM(AB27:AD34))</f>
        <v/>
      </c>
      <c r="AC26" s="425"/>
      <c r="AD26" s="425"/>
      <c r="AE26" s="425" t="str">
        <f t="array" ref="AE26">IF(AND(ISBLANK(AE27:AG34)),"",SUM(AE27:AG34))</f>
        <v/>
      </c>
      <c r="AF26" s="425"/>
      <c r="AG26" s="425"/>
    </row>
    <row r="27" spans="1:54" s="179" customFormat="1" ht="62.25" customHeight="1" x14ac:dyDescent="0.35">
      <c r="A27" s="179">
        <v>7.0000000000000007E-2</v>
      </c>
      <c r="B27" s="179">
        <v>0.5900000000000003</v>
      </c>
      <c r="C27" s="179" t="str">
        <f t="shared" si="0"/>
        <v/>
      </c>
      <c r="D27" s="179" t="str">
        <f t="shared" si="1"/>
        <v/>
      </c>
      <c r="E27" s="426" t="s">
        <v>463</v>
      </c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4" t="s">
        <v>25</v>
      </c>
      <c r="Z27" s="424"/>
      <c r="AA27" s="424"/>
      <c r="AB27" s="427"/>
      <c r="AC27" s="427"/>
      <c r="AD27" s="427"/>
      <c r="AE27" s="427"/>
      <c r="AF27" s="427"/>
      <c r="AG27" s="427"/>
    </row>
    <row r="28" spans="1:54" s="179" customFormat="1" ht="37.5" customHeight="1" x14ac:dyDescent="0.35">
      <c r="A28" s="179">
        <v>0.08</v>
      </c>
      <c r="B28" s="179">
        <v>0.60000000000000031</v>
      </c>
      <c r="C28" s="179" t="str">
        <f t="shared" si="0"/>
        <v/>
      </c>
      <c r="D28" s="179" t="str">
        <f t="shared" si="1"/>
        <v/>
      </c>
      <c r="E28" s="426" t="s">
        <v>464</v>
      </c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6"/>
      <c r="S28" s="426"/>
      <c r="T28" s="426"/>
      <c r="U28" s="426"/>
      <c r="V28" s="426"/>
      <c r="W28" s="426"/>
      <c r="X28" s="426"/>
      <c r="Y28" s="424" t="s">
        <v>27</v>
      </c>
      <c r="Z28" s="424"/>
      <c r="AA28" s="424"/>
      <c r="AB28" s="427"/>
      <c r="AC28" s="427"/>
      <c r="AD28" s="427"/>
      <c r="AE28" s="427"/>
      <c r="AF28" s="427"/>
      <c r="AG28" s="427"/>
    </row>
    <row r="29" spans="1:54" s="179" customFormat="1" ht="37.5" customHeight="1" x14ac:dyDescent="0.35">
      <c r="A29" s="179">
        <v>0.09</v>
      </c>
      <c r="B29" s="179">
        <v>0.61000000000000032</v>
      </c>
      <c r="C29" s="179" t="str">
        <f t="shared" si="0"/>
        <v/>
      </c>
      <c r="D29" s="179" t="str">
        <f t="shared" si="1"/>
        <v/>
      </c>
      <c r="E29" s="426" t="s">
        <v>465</v>
      </c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V29" s="426"/>
      <c r="W29" s="426"/>
      <c r="X29" s="426"/>
      <c r="Y29" s="424" t="s">
        <v>30</v>
      </c>
      <c r="Z29" s="424"/>
      <c r="AA29" s="424"/>
      <c r="AB29" s="427"/>
      <c r="AC29" s="427"/>
      <c r="AD29" s="427"/>
      <c r="AE29" s="427"/>
      <c r="AF29" s="427"/>
      <c r="AG29" s="427"/>
    </row>
    <row r="30" spans="1:54" s="179" customFormat="1" ht="38.25" customHeight="1" x14ac:dyDescent="0.35">
      <c r="A30" s="179">
        <v>9.9999999999999992E-2</v>
      </c>
      <c r="B30" s="179">
        <v>0.62000000000000033</v>
      </c>
      <c r="C30" s="179" t="str">
        <f t="shared" si="0"/>
        <v/>
      </c>
      <c r="D30" s="179" t="str">
        <f t="shared" si="1"/>
        <v/>
      </c>
      <c r="E30" s="426" t="s">
        <v>466</v>
      </c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4" t="s">
        <v>33</v>
      </c>
      <c r="Z30" s="424"/>
      <c r="AA30" s="424"/>
      <c r="AB30" s="427"/>
      <c r="AC30" s="427"/>
      <c r="AD30" s="427"/>
      <c r="AE30" s="427"/>
      <c r="AF30" s="427"/>
      <c r="AG30" s="427"/>
    </row>
    <row r="31" spans="1:54" s="179" customFormat="1" ht="37.5" customHeight="1" x14ac:dyDescent="0.35">
      <c r="A31" s="179">
        <v>0.10999999999999999</v>
      </c>
      <c r="B31" s="179">
        <v>0.63000000000000034</v>
      </c>
      <c r="C31" s="179" t="str">
        <f t="shared" si="0"/>
        <v/>
      </c>
      <c r="D31" s="179" t="str">
        <f t="shared" si="1"/>
        <v/>
      </c>
      <c r="E31" s="426" t="s">
        <v>467</v>
      </c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4" t="s">
        <v>35</v>
      </c>
      <c r="Z31" s="424"/>
      <c r="AA31" s="424"/>
      <c r="AB31" s="427"/>
      <c r="AC31" s="427"/>
      <c r="AD31" s="427"/>
      <c r="AE31" s="427"/>
      <c r="AF31" s="427"/>
      <c r="AG31" s="427"/>
    </row>
    <row r="32" spans="1:54" s="179" customFormat="1" ht="37.5" customHeight="1" x14ac:dyDescent="0.35">
      <c r="A32" s="179">
        <v>0.11999999999999998</v>
      </c>
      <c r="B32" s="179">
        <v>0.64000000000000035</v>
      </c>
      <c r="C32" s="179" t="str">
        <f t="shared" si="0"/>
        <v/>
      </c>
      <c r="D32" s="179" t="str">
        <f t="shared" si="1"/>
        <v/>
      </c>
      <c r="E32" s="426" t="s">
        <v>468</v>
      </c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4" t="s">
        <v>20</v>
      </c>
      <c r="Z32" s="424"/>
      <c r="AA32" s="424"/>
      <c r="AB32" s="427"/>
      <c r="AC32" s="427"/>
      <c r="AD32" s="427"/>
      <c r="AE32" s="427"/>
      <c r="AF32" s="427"/>
      <c r="AG32" s="427"/>
    </row>
    <row r="33" spans="1:53" s="179" customFormat="1" ht="37.5" customHeight="1" x14ac:dyDescent="0.35">
      <c r="A33" s="179">
        <v>0.12999999999999998</v>
      </c>
      <c r="B33" s="179">
        <v>0.65000000000000036</v>
      </c>
      <c r="C33" s="179" t="str">
        <f t="shared" si="0"/>
        <v/>
      </c>
      <c r="D33" s="179" t="str">
        <f t="shared" si="1"/>
        <v/>
      </c>
      <c r="E33" s="426" t="s">
        <v>469</v>
      </c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4" t="s">
        <v>40</v>
      </c>
      <c r="Z33" s="424"/>
      <c r="AA33" s="424"/>
      <c r="AB33" s="427"/>
      <c r="AC33" s="427"/>
      <c r="AD33" s="427"/>
      <c r="AE33" s="427"/>
      <c r="AF33" s="427"/>
      <c r="AG33" s="427"/>
    </row>
    <row r="34" spans="1:53" s="179" customFormat="1" ht="37.5" customHeight="1" x14ac:dyDescent="0.35">
      <c r="A34" s="179">
        <v>0.13999999999999999</v>
      </c>
      <c r="B34" s="179">
        <v>0.66000000000000036</v>
      </c>
      <c r="C34" s="179" t="str">
        <f t="shared" si="0"/>
        <v/>
      </c>
      <c r="D34" s="179" t="str">
        <f t="shared" si="1"/>
        <v/>
      </c>
      <c r="E34" s="426" t="s">
        <v>470</v>
      </c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4" t="s">
        <v>42</v>
      </c>
      <c r="Z34" s="424"/>
      <c r="AA34" s="424"/>
      <c r="AB34" s="427"/>
      <c r="AC34" s="427"/>
      <c r="AD34" s="427"/>
      <c r="AE34" s="427"/>
      <c r="AF34" s="427"/>
      <c r="AG34" s="427"/>
      <c r="AJ34" s="184"/>
    </row>
    <row r="35" spans="1:53" s="179" customFormat="1" ht="37.5" customHeight="1" x14ac:dyDescent="0.35">
      <c r="A35" s="179">
        <v>0.15</v>
      </c>
      <c r="B35" s="179">
        <v>0.67000000000000037</v>
      </c>
      <c r="C35" s="179" t="str">
        <f t="shared" si="0"/>
        <v/>
      </c>
      <c r="D35" s="179" t="str">
        <f t="shared" si="1"/>
        <v/>
      </c>
      <c r="E35" s="423" t="s">
        <v>471</v>
      </c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4" t="s">
        <v>44</v>
      </c>
      <c r="Z35" s="424"/>
      <c r="AA35" s="424"/>
      <c r="AB35" s="425" t="str">
        <f>IFERROR(IF(AND(AB21,AB26)="","",(IF((SUM(AB21)-SUM(AB26))&gt;=0,(SUM(AB21)-SUM(AB26)),0))),"")</f>
        <v/>
      </c>
      <c r="AC35" s="425"/>
      <c r="AD35" s="425"/>
      <c r="AE35" s="425" t="str">
        <f>IFERROR(IF(AND(AE21,AE26)="","",(IF((SUM(AE21)-SUM(AE26))&gt;=0,(SUM(AE21)-SUM(AE26)),0))),"")</f>
        <v/>
      </c>
      <c r="AF35" s="425"/>
      <c r="AG35" s="425"/>
      <c r="AJ35" s="184"/>
    </row>
    <row r="36" spans="1:53" s="179" customFormat="1" ht="37.5" customHeight="1" x14ac:dyDescent="0.35">
      <c r="A36" s="179">
        <v>0.16</v>
      </c>
      <c r="B36" s="179">
        <v>0.68000000000000038</v>
      </c>
      <c r="C36" s="179" t="str">
        <f t="shared" si="0"/>
        <v/>
      </c>
      <c r="D36" s="179" t="str">
        <f t="shared" si="1"/>
        <v/>
      </c>
      <c r="E36" s="423" t="s">
        <v>472</v>
      </c>
      <c r="F36" s="423"/>
      <c r="G36" s="423"/>
      <c r="H36" s="423"/>
      <c r="I36" s="423"/>
      <c r="J36" s="423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4" t="s">
        <v>47</v>
      </c>
      <c r="Z36" s="424"/>
      <c r="AA36" s="424"/>
      <c r="AB36" s="425" t="str">
        <f>IFERROR(IF(AND(AB21,AB26)="","",(IF((SUM(AB21)-SUM(AB26))&lt;0,(SUM(AB26)-SUM(AB21)),0))),"")</f>
        <v/>
      </c>
      <c r="AC36" s="425"/>
      <c r="AD36" s="425"/>
      <c r="AE36" s="425" t="str">
        <f>IFERROR(IF(AND(AE21,AE26)="","",(IF((SUM(AE21)-SUM(AE26))&lt;0,(SUM(AE26)-SUM(AE21)),0))),"")</f>
        <v/>
      </c>
      <c r="AF36" s="425"/>
      <c r="AG36" s="425"/>
      <c r="AJ36" s="184"/>
    </row>
    <row r="37" spans="1:53" s="179" customFormat="1" ht="37.5" customHeight="1" x14ac:dyDescent="0.35">
      <c r="E37" s="418" t="s">
        <v>473</v>
      </c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28"/>
      <c r="Z37" s="429"/>
      <c r="AA37" s="430"/>
      <c r="AB37" s="431"/>
      <c r="AC37" s="432"/>
      <c r="AD37" s="433"/>
      <c r="AE37" s="431"/>
      <c r="AF37" s="432"/>
      <c r="AG37" s="433"/>
      <c r="AJ37" s="184"/>
    </row>
    <row r="38" spans="1:53" s="179" customFormat="1" ht="37.5" customHeight="1" x14ac:dyDescent="0.35">
      <c r="A38" s="179">
        <v>0.17</v>
      </c>
      <c r="B38" s="179">
        <v>0.69000000000000039</v>
      </c>
      <c r="C38" s="179" t="str">
        <f t="shared" ref="C38:C51" si="2">IF(LEN(AB38)=0,"",1+ABS((AB38*A38)/LEN(AB38))+A38)</f>
        <v/>
      </c>
      <c r="D38" s="179" t="str">
        <f t="shared" ref="D38:D51" si="3">IF(LEN(AE38)=0,"",1+ABS((AE38*B38)/LEN(AE38))+B38)</f>
        <v/>
      </c>
      <c r="E38" s="423" t="s">
        <v>474</v>
      </c>
      <c r="F38" s="423"/>
      <c r="G38" s="423"/>
      <c r="H38" s="423"/>
      <c r="I38" s="423"/>
      <c r="J38" s="423"/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4" t="s">
        <v>50</v>
      </c>
      <c r="Z38" s="424"/>
      <c r="AA38" s="424"/>
      <c r="AB38" s="425" t="str">
        <f t="array" ref="AB38">IF(AND(ISBLANK(AB39:AD44)),"",SUM(AB39:AD44))</f>
        <v/>
      </c>
      <c r="AC38" s="425"/>
      <c r="AD38" s="425"/>
      <c r="AE38" s="425" t="str">
        <f t="array" ref="AE38">IF(AND(ISBLANK(AE39:AG44)),"",SUM(AE39:AG44))</f>
        <v/>
      </c>
      <c r="AF38" s="425"/>
      <c r="AG38" s="425"/>
      <c r="AJ38" s="184"/>
    </row>
    <row r="39" spans="1:53" s="179" customFormat="1" ht="37.5" customHeight="1" x14ac:dyDescent="0.35">
      <c r="A39" s="179">
        <v>0.18000000000000002</v>
      </c>
      <c r="B39" s="179">
        <v>0.7000000000000004</v>
      </c>
      <c r="C39" s="179" t="str">
        <f t="shared" si="2"/>
        <v/>
      </c>
      <c r="D39" s="179" t="str">
        <f t="shared" si="3"/>
        <v/>
      </c>
      <c r="E39" s="426" t="s">
        <v>475</v>
      </c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4" t="s">
        <v>52</v>
      </c>
      <c r="Z39" s="424"/>
      <c r="AA39" s="424"/>
      <c r="AB39" s="427"/>
      <c r="AC39" s="427"/>
      <c r="AD39" s="427"/>
      <c r="AE39" s="427"/>
      <c r="AF39" s="427"/>
      <c r="AG39" s="427"/>
      <c r="AJ39" s="184"/>
    </row>
    <row r="40" spans="1:53" s="14" customFormat="1" ht="37.5" customHeight="1" x14ac:dyDescent="0.35">
      <c r="A40" s="14">
        <v>0.19000000000000003</v>
      </c>
      <c r="B40" s="14">
        <v>0.71000000000000041</v>
      </c>
      <c r="C40" s="14" t="str">
        <f t="shared" si="2"/>
        <v/>
      </c>
      <c r="D40" s="14" t="str">
        <f t="shared" si="3"/>
        <v/>
      </c>
      <c r="E40" s="426" t="s">
        <v>476</v>
      </c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426"/>
      <c r="Q40" s="426"/>
      <c r="R40" s="426"/>
      <c r="S40" s="426"/>
      <c r="T40" s="426"/>
      <c r="U40" s="426"/>
      <c r="V40" s="426"/>
      <c r="W40" s="426"/>
      <c r="X40" s="426"/>
      <c r="Y40" s="424" t="s">
        <v>55</v>
      </c>
      <c r="Z40" s="424"/>
      <c r="AA40" s="424"/>
      <c r="AB40" s="427"/>
      <c r="AC40" s="427"/>
      <c r="AD40" s="427"/>
      <c r="AE40" s="427"/>
      <c r="AF40" s="427"/>
      <c r="AG40" s="427"/>
      <c r="AH40" s="179"/>
      <c r="AJ40" s="184"/>
      <c r="AK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</row>
    <row r="41" spans="1:53" s="179" customFormat="1" ht="37.5" customHeight="1" x14ac:dyDescent="0.35">
      <c r="A41" s="179">
        <v>0.20000000000000004</v>
      </c>
      <c r="B41" s="179">
        <v>0.72000000000000042</v>
      </c>
      <c r="C41" s="179" t="str">
        <f t="shared" si="2"/>
        <v/>
      </c>
      <c r="D41" s="179" t="str">
        <f t="shared" si="3"/>
        <v/>
      </c>
      <c r="E41" s="426" t="s">
        <v>477</v>
      </c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  <c r="U41" s="426"/>
      <c r="V41" s="426"/>
      <c r="W41" s="426"/>
      <c r="X41" s="426"/>
      <c r="Y41" s="424" t="s">
        <v>58</v>
      </c>
      <c r="Z41" s="424"/>
      <c r="AA41" s="424"/>
      <c r="AB41" s="427"/>
      <c r="AC41" s="427"/>
      <c r="AD41" s="427"/>
      <c r="AE41" s="427"/>
      <c r="AF41" s="427"/>
      <c r="AG41" s="427"/>
      <c r="AJ41" s="184"/>
    </row>
    <row r="42" spans="1:53" s="179" customFormat="1" ht="37.5" customHeight="1" x14ac:dyDescent="0.35">
      <c r="A42" s="179">
        <v>0.21000000000000005</v>
      </c>
      <c r="B42" s="179">
        <v>0.73000000000000043</v>
      </c>
      <c r="C42" s="179" t="str">
        <f t="shared" si="2"/>
        <v/>
      </c>
      <c r="D42" s="179" t="str">
        <f t="shared" si="3"/>
        <v/>
      </c>
      <c r="E42" s="426" t="s">
        <v>478</v>
      </c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4" t="s">
        <v>61</v>
      </c>
      <c r="Z42" s="424"/>
      <c r="AA42" s="424"/>
      <c r="AB42" s="427"/>
      <c r="AC42" s="427"/>
      <c r="AD42" s="427"/>
      <c r="AE42" s="427"/>
      <c r="AF42" s="427"/>
      <c r="AG42" s="427"/>
      <c r="AJ42" s="184"/>
    </row>
    <row r="43" spans="1:53" s="179" customFormat="1" ht="37.5" customHeight="1" x14ac:dyDescent="0.35">
      <c r="A43" s="179">
        <v>0.22000000000000006</v>
      </c>
      <c r="B43" s="179">
        <v>0.74000000000000044</v>
      </c>
      <c r="C43" s="179" t="str">
        <f t="shared" si="2"/>
        <v/>
      </c>
      <c r="D43" s="179" t="str">
        <f t="shared" si="3"/>
        <v/>
      </c>
      <c r="E43" s="426" t="s">
        <v>479</v>
      </c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4" t="s">
        <v>64</v>
      </c>
      <c r="Z43" s="424"/>
      <c r="AA43" s="424"/>
      <c r="AB43" s="427"/>
      <c r="AC43" s="427"/>
      <c r="AD43" s="427"/>
      <c r="AE43" s="427"/>
      <c r="AF43" s="427"/>
      <c r="AG43" s="427"/>
      <c r="AJ43" s="184"/>
    </row>
    <row r="44" spans="1:53" s="179" customFormat="1" ht="37.5" customHeight="1" x14ac:dyDescent="0.35">
      <c r="A44" s="179">
        <v>0.23000000000000007</v>
      </c>
      <c r="B44" s="179">
        <v>0.75000000000000044</v>
      </c>
      <c r="C44" s="179" t="str">
        <f t="shared" si="2"/>
        <v/>
      </c>
      <c r="D44" s="179" t="str">
        <f t="shared" si="3"/>
        <v/>
      </c>
      <c r="E44" s="426" t="s">
        <v>480</v>
      </c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4" t="s">
        <v>67</v>
      </c>
      <c r="Z44" s="424"/>
      <c r="AA44" s="424"/>
      <c r="AB44" s="427"/>
      <c r="AC44" s="427"/>
      <c r="AD44" s="427"/>
      <c r="AE44" s="427"/>
      <c r="AF44" s="427"/>
      <c r="AG44" s="427"/>
      <c r="AJ44" s="184"/>
    </row>
    <row r="45" spans="1:53" s="179" customFormat="1" ht="37.5" customHeight="1" x14ac:dyDescent="0.35">
      <c r="A45" s="179">
        <v>0.24000000000000007</v>
      </c>
      <c r="B45" s="179">
        <v>0.76000000000000045</v>
      </c>
      <c r="C45" s="179" t="str">
        <f t="shared" si="2"/>
        <v/>
      </c>
      <c r="D45" s="179" t="str">
        <f t="shared" si="3"/>
        <v/>
      </c>
      <c r="E45" s="423" t="s">
        <v>481</v>
      </c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4" t="s">
        <v>70</v>
      </c>
      <c r="Z45" s="424"/>
      <c r="AA45" s="424"/>
      <c r="AB45" s="425" t="str">
        <f t="array" ref="AB45">IF(AND(ISBLANK(AB46:AD49)),"",SUM(AB46:AD49))</f>
        <v/>
      </c>
      <c r="AC45" s="425"/>
      <c r="AD45" s="425"/>
      <c r="AE45" s="425" t="str">
        <f t="array" ref="AE45">IF(AND(ISBLANK(AE46:AG49)),"",SUM(AE46:AG49))</f>
        <v/>
      </c>
      <c r="AF45" s="425"/>
      <c r="AG45" s="425"/>
      <c r="AJ45" s="184"/>
    </row>
    <row r="46" spans="1:53" s="179" customFormat="1" ht="37.5" customHeight="1" x14ac:dyDescent="0.35">
      <c r="A46" s="179">
        <v>0.25000000000000006</v>
      </c>
      <c r="B46" s="179">
        <v>0.77000000000000046</v>
      </c>
      <c r="C46" s="179" t="str">
        <f t="shared" si="2"/>
        <v/>
      </c>
      <c r="D46" s="179" t="str">
        <f t="shared" si="3"/>
        <v/>
      </c>
      <c r="E46" s="426" t="s">
        <v>482</v>
      </c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426"/>
      <c r="V46" s="426"/>
      <c r="W46" s="426"/>
      <c r="X46" s="426"/>
      <c r="Y46" s="424" t="s">
        <v>73</v>
      </c>
      <c r="Z46" s="424"/>
      <c r="AA46" s="424"/>
      <c r="AB46" s="427"/>
      <c r="AC46" s="427"/>
      <c r="AD46" s="427"/>
      <c r="AE46" s="427"/>
      <c r="AF46" s="427"/>
      <c r="AG46" s="427"/>
      <c r="AJ46" s="184"/>
    </row>
    <row r="47" spans="1:53" s="179" customFormat="1" ht="37.5" customHeight="1" x14ac:dyDescent="0.35">
      <c r="A47" s="179">
        <v>0.26000000000000006</v>
      </c>
      <c r="B47" s="179">
        <v>0.78000000000000047</v>
      </c>
      <c r="C47" s="179" t="str">
        <f t="shared" si="2"/>
        <v/>
      </c>
      <c r="D47" s="179" t="str">
        <f t="shared" si="3"/>
        <v/>
      </c>
      <c r="E47" s="426" t="s">
        <v>483</v>
      </c>
      <c r="F47" s="426"/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4" t="s">
        <v>76</v>
      </c>
      <c r="Z47" s="424"/>
      <c r="AA47" s="424"/>
      <c r="AB47" s="427"/>
      <c r="AC47" s="427"/>
      <c r="AD47" s="427"/>
      <c r="AE47" s="427"/>
      <c r="AF47" s="427"/>
      <c r="AG47" s="427"/>
      <c r="AJ47" s="184"/>
    </row>
    <row r="48" spans="1:53" s="179" customFormat="1" ht="37.5" customHeight="1" x14ac:dyDescent="0.35">
      <c r="A48" s="179">
        <v>0.27000000000000007</v>
      </c>
      <c r="B48" s="179">
        <v>0.79000000000000048</v>
      </c>
      <c r="C48" s="179" t="str">
        <f t="shared" si="2"/>
        <v/>
      </c>
      <c r="D48" s="179" t="str">
        <f t="shared" si="3"/>
        <v/>
      </c>
      <c r="E48" s="426" t="s">
        <v>484</v>
      </c>
      <c r="F48" s="426"/>
      <c r="G48" s="426"/>
      <c r="H48" s="426"/>
      <c r="I48" s="426"/>
      <c r="J48" s="426"/>
      <c r="K48" s="426"/>
      <c r="L48" s="426"/>
      <c r="M48" s="426"/>
      <c r="N48" s="426"/>
      <c r="O48" s="426"/>
      <c r="P48" s="426"/>
      <c r="Q48" s="426"/>
      <c r="R48" s="426"/>
      <c r="S48" s="426"/>
      <c r="T48" s="426"/>
      <c r="U48" s="426"/>
      <c r="V48" s="426"/>
      <c r="W48" s="426"/>
      <c r="X48" s="426"/>
      <c r="Y48" s="424" t="s">
        <v>79</v>
      </c>
      <c r="Z48" s="424"/>
      <c r="AA48" s="424"/>
      <c r="AB48" s="427"/>
      <c r="AC48" s="427"/>
      <c r="AD48" s="427"/>
      <c r="AE48" s="427"/>
      <c r="AF48" s="427"/>
      <c r="AG48" s="427"/>
      <c r="AJ48" s="184"/>
    </row>
    <row r="49" spans="1:54" s="179" customFormat="1" ht="37.5" customHeight="1" x14ac:dyDescent="0.35">
      <c r="A49" s="179">
        <v>0.28000000000000008</v>
      </c>
      <c r="B49" s="179">
        <v>0.80000000000000049</v>
      </c>
      <c r="C49" s="179" t="str">
        <f t="shared" si="2"/>
        <v/>
      </c>
      <c r="D49" s="179" t="str">
        <f t="shared" si="3"/>
        <v/>
      </c>
      <c r="E49" s="426" t="s">
        <v>485</v>
      </c>
      <c r="F49" s="426"/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6"/>
      <c r="R49" s="426"/>
      <c r="S49" s="426"/>
      <c r="T49" s="426"/>
      <c r="U49" s="426"/>
      <c r="V49" s="426"/>
      <c r="W49" s="426"/>
      <c r="X49" s="426"/>
      <c r="Y49" s="424" t="s">
        <v>81</v>
      </c>
      <c r="Z49" s="424"/>
      <c r="AA49" s="424"/>
      <c r="AB49" s="427"/>
      <c r="AC49" s="427"/>
      <c r="AD49" s="427"/>
      <c r="AE49" s="427"/>
      <c r="AF49" s="427"/>
      <c r="AG49" s="427"/>
      <c r="AJ49" s="184"/>
    </row>
    <row r="50" spans="1:54" s="179" customFormat="1" ht="37.5" customHeight="1" x14ac:dyDescent="0.35">
      <c r="A50" s="179">
        <v>0.29000000000000009</v>
      </c>
      <c r="B50" s="179">
        <v>0.8100000000000005</v>
      </c>
      <c r="C50" s="179" t="str">
        <f t="shared" si="2"/>
        <v/>
      </c>
      <c r="D50" s="179" t="str">
        <f t="shared" si="3"/>
        <v/>
      </c>
      <c r="E50" s="423" t="s">
        <v>486</v>
      </c>
      <c r="F50" s="423"/>
      <c r="G50" s="423"/>
      <c r="H50" s="423"/>
      <c r="I50" s="423"/>
      <c r="J50" s="423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4" t="s">
        <v>84</v>
      </c>
      <c r="Z50" s="424"/>
      <c r="AA50" s="424"/>
      <c r="AB50" s="425" t="str">
        <f>IFERROR(IF(AND(AB38,AB45)="","",(IF((SUM(AB38)-SUM(AB45))&gt;=0,(SUM(AB38)-SUM(AB45)),0))),"")</f>
        <v/>
      </c>
      <c r="AC50" s="425"/>
      <c r="AD50" s="425"/>
      <c r="AE50" s="425" t="str">
        <f>IFERROR(IF(AND(AE38,AE45)="","",(IF((SUM(AE38)-SUM(AE45))&gt;=0,(SUM(AE38)-SUM(AE45)),0))),"")</f>
        <v/>
      </c>
      <c r="AF50" s="425"/>
      <c r="AG50" s="425"/>
      <c r="AJ50" s="184"/>
    </row>
    <row r="51" spans="1:54" s="179" customFormat="1" ht="37.5" customHeight="1" x14ac:dyDescent="0.35">
      <c r="A51" s="179">
        <v>0.3000000000000001</v>
      </c>
      <c r="B51" s="179">
        <v>0.82000000000000051</v>
      </c>
      <c r="C51" s="179" t="str">
        <f t="shared" si="2"/>
        <v/>
      </c>
      <c r="D51" s="179" t="str">
        <f t="shared" si="3"/>
        <v/>
      </c>
      <c r="E51" s="423" t="s">
        <v>487</v>
      </c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4" t="s">
        <v>87</v>
      </c>
      <c r="Z51" s="424"/>
      <c r="AA51" s="424"/>
      <c r="AB51" s="425" t="str">
        <f>IFERROR(IF(AND(AB38,AB45)="","",(IF((SUM(AB38)-SUM(AB45))&lt;0,(SUM(AB45)-SUM(AB38)),0))),"")</f>
        <v/>
      </c>
      <c r="AC51" s="425"/>
      <c r="AD51" s="425"/>
      <c r="AE51" s="425" t="str">
        <f>IFERROR(IF(AND(AE38,AE45)="","",(IF((SUM(AE38)-SUM(AE45))&lt;0,(SUM(AE45)-SUM(AE38)),0))),"")</f>
        <v/>
      </c>
      <c r="AF51" s="425"/>
      <c r="AG51" s="425"/>
      <c r="AJ51" s="184"/>
    </row>
    <row r="52" spans="1:54" s="179" customFormat="1" ht="24" x14ac:dyDescent="0.35"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6"/>
      <c r="Z52" s="186"/>
      <c r="AA52" s="186"/>
      <c r="AB52" s="187"/>
      <c r="AC52" s="187"/>
      <c r="AD52" s="187"/>
      <c r="AE52" s="187"/>
      <c r="AF52" s="187"/>
      <c r="AG52" s="187"/>
    </row>
    <row r="53" spans="1:54" s="179" customFormat="1" ht="24" x14ac:dyDescent="0.35"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90"/>
      <c r="Z53" s="190"/>
      <c r="AA53" s="190"/>
      <c r="AB53" s="191"/>
      <c r="AC53" s="191"/>
      <c r="AD53" s="191"/>
      <c r="AE53" s="191"/>
      <c r="AF53" s="191"/>
      <c r="AG53" s="191"/>
    </row>
    <row r="54" spans="1:54" s="179" customFormat="1" ht="41.25" customHeight="1" x14ac:dyDescent="0.35">
      <c r="E54" s="188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90"/>
      <c r="Z54" s="190"/>
      <c r="AA54" s="190"/>
      <c r="AB54" s="191"/>
      <c r="AC54" s="191"/>
      <c r="AD54" s="191"/>
      <c r="AE54" s="191"/>
      <c r="AF54" s="191"/>
      <c r="AG54" s="192" t="s">
        <v>488</v>
      </c>
    </row>
    <row r="55" spans="1:54" s="179" customFormat="1" ht="23.25" customHeight="1" x14ac:dyDescent="0.35">
      <c r="E55" s="434">
        <v>1</v>
      </c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>
        <v>2</v>
      </c>
      <c r="Z55" s="434"/>
      <c r="AA55" s="434"/>
      <c r="AB55" s="434">
        <v>3</v>
      </c>
      <c r="AC55" s="434"/>
      <c r="AD55" s="434"/>
      <c r="AE55" s="434">
        <v>4</v>
      </c>
      <c r="AF55" s="434"/>
      <c r="AG55" s="434"/>
      <c r="AH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</row>
    <row r="56" spans="1:54" s="179" customFormat="1" ht="38.25" customHeight="1" x14ac:dyDescent="0.35">
      <c r="E56" s="418" t="s">
        <v>489</v>
      </c>
      <c r="F56" s="418"/>
      <c r="G56" s="418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28"/>
      <c r="Z56" s="429"/>
      <c r="AA56" s="430"/>
      <c r="AB56" s="431"/>
      <c r="AC56" s="432"/>
      <c r="AD56" s="433"/>
      <c r="AE56" s="431"/>
      <c r="AF56" s="432"/>
      <c r="AG56" s="433"/>
    </row>
    <row r="57" spans="1:54" s="179" customFormat="1" ht="38.25" customHeight="1" x14ac:dyDescent="0.35">
      <c r="A57" s="179">
        <v>0.31000000000000011</v>
      </c>
      <c r="B57" s="179">
        <v>0.83000000000000052</v>
      </c>
      <c r="C57" s="179" t="str">
        <f t="shared" ref="C57:C78" si="4">IF(LEN(AB57)=0,"",1+ABS((AB57*A57)/LEN(AB57))+A57)</f>
        <v/>
      </c>
      <c r="D57" s="179" t="str">
        <f t="shared" ref="D57:D78" si="5">IF(LEN(AE57)=0,"",1+ABS((AE57*B57)/LEN(AE57))+B57)</f>
        <v/>
      </c>
      <c r="E57" s="423" t="s">
        <v>490</v>
      </c>
      <c r="F57" s="423"/>
      <c r="G57" s="423"/>
      <c r="H57" s="423"/>
      <c r="I57" s="423"/>
      <c r="J57" s="423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4" t="s">
        <v>90</v>
      </c>
      <c r="Z57" s="424"/>
      <c r="AA57" s="424"/>
      <c r="AB57" s="425" t="str">
        <f t="array" ref="AB57">IF(AND(ISBLANK(AB58:AD61)),"",SUM(AB58:AD61))</f>
        <v/>
      </c>
      <c r="AC57" s="425"/>
      <c r="AD57" s="425"/>
      <c r="AE57" s="425" t="str">
        <f t="array" ref="AE57">IF(AND(ISBLANK(AE58:AG61)),"",SUM(AE58:AG61))</f>
        <v/>
      </c>
      <c r="AF57" s="425"/>
      <c r="AG57" s="425"/>
    </row>
    <row r="58" spans="1:54" s="179" customFormat="1" ht="38.25" customHeight="1" x14ac:dyDescent="0.35">
      <c r="A58" s="179">
        <v>0.32000000000000012</v>
      </c>
      <c r="B58" s="179">
        <v>0.84000000000000052</v>
      </c>
      <c r="C58" s="179" t="str">
        <f t="shared" si="4"/>
        <v/>
      </c>
      <c r="D58" s="179" t="str">
        <f t="shared" si="5"/>
        <v/>
      </c>
      <c r="E58" s="426" t="s">
        <v>491</v>
      </c>
      <c r="F58" s="426"/>
      <c r="G58" s="426"/>
      <c r="H58" s="426"/>
      <c r="I58" s="426"/>
      <c r="J58" s="426"/>
      <c r="K58" s="426"/>
      <c r="L58" s="426"/>
      <c r="M58" s="426"/>
      <c r="N58" s="426"/>
      <c r="O58" s="426"/>
      <c r="P58" s="426"/>
      <c r="Q58" s="426"/>
      <c r="R58" s="426"/>
      <c r="S58" s="426"/>
      <c r="T58" s="426"/>
      <c r="U58" s="426"/>
      <c r="V58" s="426"/>
      <c r="W58" s="426"/>
      <c r="X58" s="426"/>
      <c r="Y58" s="424" t="s">
        <v>93</v>
      </c>
      <c r="Z58" s="424"/>
      <c r="AA58" s="424"/>
      <c r="AB58" s="427"/>
      <c r="AC58" s="427"/>
      <c r="AD58" s="427"/>
      <c r="AE58" s="427"/>
      <c r="AF58" s="427"/>
      <c r="AG58" s="427"/>
    </row>
    <row r="59" spans="1:54" s="179" customFormat="1" ht="38.25" customHeight="1" x14ac:dyDescent="0.35">
      <c r="A59" s="179">
        <v>0.33000000000000013</v>
      </c>
      <c r="B59" s="179">
        <v>0.85000000000000053</v>
      </c>
      <c r="C59" s="179" t="str">
        <f t="shared" si="4"/>
        <v/>
      </c>
      <c r="D59" s="179" t="str">
        <f t="shared" si="5"/>
        <v/>
      </c>
      <c r="E59" s="426" t="s">
        <v>492</v>
      </c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4" t="s">
        <v>36</v>
      </c>
      <c r="Z59" s="424"/>
      <c r="AA59" s="424"/>
      <c r="AB59" s="427"/>
      <c r="AC59" s="427"/>
      <c r="AD59" s="427"/>
      <c r="AE59" s="427"/>
      <c r="AF59" s="427"/>
      <c r="AG59" s="427"/>
    </row>
    <row r="60" spans="1:54" s="179" customFormat="1" ht="38.25" customHeight="1" x14ac:dyDescent="0.35">
      <c r="A60" s="179">
        <v>0.34000000000000014</v>
      </c>
      <c r="B60" s="179">
        <v>0.86000000000000054</v>
      </c>
      <c r="C60" s="179" t="str">
        <f t="shared" si="4"/>
        <v/>
      </c>
      <c r="D60" s="179" t="str">
        <f t="shared" si="5"/>
        <v/>
      </c>
      <c r="E60" s="426" t="s">
        <v>493</v>
      </c>
      <c r="F60" s="426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4" t="s">
        <v>97</v>
      </c>
      <c r="Z60" s="424"/>
      <c r="AA60" s="424"/>
      <c r="AB60" s="427"/>
      <c r="AC60" s="427"/>
      <c r="AD60" s="427"/>
      <c r="AE60" s="427"/>
      <c r="AF60" s="427"/>
      <c r="AG60" s="427"/>
    </row>
    <row r="61" spans="1:54" s="179" customFormat="1" ht="38.25" customHeight="1" x14ac:dyDescent="0.35">
      <c r="A61" s="179">
        <v>0.35000000000000014</v>
      </c>
      <c r="B61" s="179">
        <v>0.87000000000000055</v>
      </c>
      <c r="C61" s="179" t="str">
        <f t="shared" si="4"/>
        <v/>
      </c>
      <c r="D61" s="179" t="str">
        <f t="shared" si="5"/>
        <v/>
      </c>
      <c r="E61" s="426" t="s">
        <v>494</v>
      </c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4" t="s">
        <v>100</v>
      </c>
      <c r="Z61" s="424"/>
      <c r="AA61" s="424"/>
      <c r="AB61" s="427"/>
      <c r="AC61" s="427"/>
      <c r="AD61" s="427"/>
      <c r="AE61" s="427"/>
      <c r="AF61" s="427"/>
      <c r="AG61" s="427"/>
    </row>
    <row r="62" spans="1:54" s="179" customFormat="1" ht="38.25" customHeight="1" x14ac:dyDescent="0.35">
      <c r="A62" s="179">
        <v>0.36000000000000015</v>
      </c>
      <c r="B62" s="179">
        <v>0.88000000000000056</v>
      </c>
      <c r="C62" s="179" t="str">
        <f t="shared" si="4"/>
        <v/>
      </c>
      <c r="D62" s="179" t="str">
        <f t="shared" si="5"/>
        <v/>
      </c>
      <c r="E62" s="423" t="s">
        <v>495</v>
      </c>
      <c r="F62" s="423"/>
      <c r="G62" s="423"/>
      <c r="H62" s="423"/>
      <c r="I62" s="423"/>
      <c r="J62" s="423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4" t="s">
        <v>103</v>
      </c>
      <c r="Z62" s="424"/>
      <c r="AA62" s="424"/>
      <c r="AB62" s="425" t="str">
        <f t="array" ref="AB62">IF(AND(ISBLANK(AB63:AD68)),"",SUM(AB63:AD68))</f>
        <v/>
      </c>
      <c r="AC62" s="425"/>
      <c r="AD62" s="425"/>
      <c r="AE62" s="425" t="str">
        <f t="array" ref="AE62">IF(AND(ISBLANK(AE63:AG68)),"",SUM(AE63:AG68))</f>
        <v/>
      </c>
      <c r="AF62" s="425"/>
      <c r="AG62" s="425"/>
    </row>
    <row r="63" spans="1:54" s="179" customFormat="1" ht="38.25" customHeight="1" x14ac:dyDescent="0.35">
      <c r="A63" s="179">
        <v>0.37000000000000016</v>
      </c>
      <c r="B63" s="179">
        <v>0.89000000000000057</v>
      </c>
      <c r="C63" s="179" t="str">
        <f t="shared" si="4"/>
        <v/>
      </c>
      <c r="D63" s="179" t="str">
        <f t="shared" si="5"/>
        <v/>
      </c>
      <c r="E63" s="426" t="s">
        <v>496</v>
      </c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4" t="s">
        <v>106</v>
      </c>
      <c r="Z63" s="424"/>
      <c r="AA63" s="424"/>
      <c r="AB63" s="427"/>
      <c r="AC63" s="427"/>
      <c r="AD63" s="427"/>
      <c r="AE63" s="427"/>
      <c r="AF63" s="427"/>
      <c r="AG63" s="427"/>
    </row>
    <row r="64" spans="1:54" s="179" customFormat="1" ht="38.25" customHeight="1" x14ac:dyDescent="0.35">
      <c r="A64" s="179">
        <v>0.38000000000000017</v>
      </c>
      <c r="B64" s="179">
        <v>0.90000000000000058</v>
      </c>
      <c r="C64" s="179" t="str">
        <f t="shared" si="4"/>
        <v/>
      </c>
      <c r="D64" s="179" t="str">
        <f t="shared" si="5"/>
        <v/>
      </c>
      <c r="E64" s="426" t="s">
        <v>497</v>
      </c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  <c r="W64" s="426"/>
      <c r="X64" s="426"/>
      <c r="Y64" s="424" t="s">
        <v>109</v>
      </c>
      <c r="Z64" s="424"/>
      <c r="AA64" s="424"/>
      <c r="AB64" s="427"/>
      <c r="AC64" s="427"/>
      <c r="AD64" s="427"/>
      <c r="AE64" s="427"/>
      <c r="AF64" s="427"/>
      <c r="AG64" s="427"/>
    </row>
    <row r="65" spans="1:54" s="179" customFormat="1" ht="38.25" customHeight="1" x14ac:dyDescent="0.35">
      <c r="A65" s="179">
        <v>0.39000000000000018</v>
      </c>
      <c r="B65" s="179">
        <v>0.91000000000000059</v>
      </c>
      <c r="C65" s="179" t="str">
        <f t="shared" si="4"/>
        <v/>
      </c>
      <c r="D65" s="179" t="str">
        <f t="shared" si="5"/>
        <v/>
      </c>
      <c r="E65" s="426" t="s">
        <v>498</v>
      </c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4" t="s">
        <v>112</v>
      </c>
      <c r="Z65" s="424"/>
      <c r="AA65" s="424"/>
      <c r="AB65" s="427"/>
      <c r="AC65" s="427"/>
      <c r="AD65" s="427"/>
      <c r="AE65" s="427"/>
      <c r="AF65" s="427"/>
      <c r="AG65" s="427"/>
    </row>
    <row r="66" spans="1:54" s="182" customFormat="1" ht="38.25" customHeight="1" x14ac:dyDescent="0.35">
      <c r="A66" s="182">
        <v>0.40000000000000019</v>
      </c>
      <c r="B66" s="182">
        <v>0.9200000000000006</v>
      </c>
      <c r="C66" s="182" t="str">
        <f t="shared" si="4"/>
        <v/>
      </c>
      <c r="D66" s="182" t="str">
        <f t="shared" si="5"/>
        <v/>
      </c>
      <c r="E66" s="426" t="s">
        <v>499</v>
      </c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4" t="s">
        <v>115</v>
      </c>
      <c r="Z66" s="424"/>
      <c r="AA66" s="424"/>
      <c r="AB66" s="427"/>
      <c r="AC66" s="427"/>
      <c r="AD66" s="427"/>
      <c r="AE66" s="427"/>
      <c r="AF66" s="427"/>
      <c r="AG66" s="427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</row>
    <row r="67" spans="1:54" s="20" customFormat="1" ht="38.25" customHeight="1" x14ac:dyDescent="0.35">
      <c r="A67" s="20">
        <v>0.4100000000000002</v>
      </c>
      <c r="B67" s="20">
        <v>0.9300000000000006</v>
      </c>
      <c r="C67" s="20" t="str">
        <f t="shared" si="4"/>
        <v/>
      </c>
      <c r="D67" s="20" t="str">
        <f t="shared" si="5"/>
        <v/>
      </c>
      <c r="E67" s="426" t="s">
        <v>500</v>
      </c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4" t="s">
        <v>45</v>
      </c>
      <c r="Z67" s="424"/>
      <c r="AA67" s="424"/>
      <c r="AB67" s="427"/>
      <c r="AC67" s="427"/>
      <c r="AD67" s="427"/>
      <c r="AE67" s="427"/>
      <c r="AF67" s="427"/>
      <c r="AG67" s="427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</row>
    <row r="68" spans="1:54" s="193" customFormat="1" ht="38.25" customHeight="1" x14ac:dyDescent="0.35">
      <c r="A68" s="193">
        <v>0.42000000000000021</v>
      </c>
      <c r="B68" s="193">
        <v>0.94000000000000061</v>
      </c>
      <c r="C68" s="193" t="str">
        <f t="shared" si="4"/>
        <v/>
      </c>
      <c r="D68" s="193" t="str">
        <f t="shared" si="5"/>
        <v/>
      </c>
      <c r="E68" s="426" t="s">
        <v>501</v>
      </c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4" t="s">
        <v>119</v>
      </c>
      <c r="Z68" s="424"/>
      <c r="AA68" s="424"/>
      <c r="AB68" s="427"/>
      <c r="AC68" s="427"/>
      <c r="AD68" s="427"/>
      <c r="AE68" s="427"/>
      <c r="AF68" s="427"/>
      <c r="AG68" s="427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</row>
    <row r="69" spans="1:54" s="18" customFormat="1" ht="38.25" customHeight="1" x14ac:dyDescent="0.35">
      <c r="A69" s="18">
        <v>0.43000000000000022</v>
      </c>
      <c r="B69" s="18">
        <v>0.95000000000000062</v>
      </c>
      <c r="C69" s="18" t="str">
        <f t="shared" si="4"/>
        <v/>
      </c>
      <c r="D69" s="18" t="str">
        <f t="shared" si="5"/>
        <v/>
      </c>
      <c r="E69" s="423" t="s">
        <v>502</v>
      </c>
      <c r="F69" s="423"/>
      <c r="G69" s="423"/>
      <c r="H69" s="423"/>
      <c r="I69" s="423"/>
      <c r="J69" s="423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4" t="s">
        <v>122</v>
      </c>
      <c r="Z69" s="424"/>
      <c r="AA69" s="424"/>
      <c r="AB69" s="425" t="str">
        <f>IFERROR(IF(AND(AB57,AB62)="","",(IF((SUM(AB57)-SUM(AB62))&gt;=0,(SUM(AB57)-SUM(AB62)),0))),"")</f>
        <v/>
      </c>
      <c r="AC69" s="425"/>
      <c r="AD69" s="425"/>
      <c r="AE69" s="425" t="str">
        <f>IFERROR(IF(AND(AE57,AE62)="","",(IF((SUM(AE57)-SUM(AE62))&gt;=0,(SUM(AE57)-SUM(AE62)),0))),"")</f>
        <v/>
      </c>
      <c r="AF69" s="425"/>
      <c r="AG69" s="425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</row>
    <row r="70" spans="1:54" s="20" customFormat="1" ht="38.25" customHeight="1" x14ac:dyDescent="0.35">
      <c r="A70" s="20">
        <v>0.44000000000000022</v>
      </c>
      <c r="B70" s="20">
        <v>0.96000000000000063</v>
      </c>
      <c r="C70" s="20" t="str">
        <f t="shared" si="4"/>
        <v/>
      </c>
      <c r="D70" s="20" t="str">
        <f t="shared" si="5"/>
        <v/>
      </c>
      <c r="E70" s="423" t="s">
        <v>503</v>
      </c>
      <c r="F70" s="423"/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4" t="s">
        <v>124</v>
      </c>
      <c r="Z70" s="424"/>
      <c r="AA70" s="424"/>
      <c r="AB70" s="425" t="str">
        <f>IFERROR(IF(AND(AB57,AB62)="","",(IF((SUM(AB57)-SUM(AB62))&lt;0,(SUM(AB62)-SUM(AB57)),0))),"")</f>
        <v/>
      </c>
      <c r="AC70" s="425"/>
      <c r="AD70" s="425"/>
      <c r="AE70" s="425" t="str">
        <f>IFERROR(IF(AND(AE57,AE62)="","",(IF((SUM(AE57)-SUM(AE62))&lt;0,(SUM(AE62)-SUM(AE57)),0))),"")</f>
        <v/>
      </c>
      <c r="AF70" s="425"/>
      <c r="AG70" s="425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</row>
    <row r="71" spans="1:54" s="193" customFormat="1" ht="38.25" customHeight="1" x14ac:dyDescent="0.35">
      <c r="A71" s="193">
        <v>0.45000000000000023</v>
      </c>
      <c r="B71" s="193">
        <v>0.97000000000000064</v>
      </c>
      <c r="C71" s="193" t="str">
        <f t="shared" si="4"/>
        <v/>
      </c>
      <c r="D71" s="193" t="str">
        <f t="shared" si="5"/>
        <v/>
      </c>
      <c r="E71" s="418" t="s">
        <v>504</v>
      </c>
      <c r="F71" s="418"/>
      <c r="G71" s="418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  <c r="T71" s="418"/>
      <c r="U71" s="418"/>
      <c r="V71" s="418"/>
      <c r="W71" s="418"/>
      <c r="X71" s="418"/>
      <c r="Y71" s="419" t="s">
        <v>126</v>
      </c>
      <c r="Z71" s="419"/>
      <c r="AA71" s="419"/>
      <c r="AB71" s="420" t="str">
        <f>IFERROR(IF(AND(AB21,AB38,AB57)="","",SUM(AB21,AB38,AB57)),"")</f>
        <v/>
      </c>
      <c r="AC71" s="420"/>
      <c r="AD71" s="420"/>
      <c r="AE71" s="420" t="str">
        <f>IFERROR(IF(AND(AE21,AE38,AE57)="","",SUM(AE21,AE38,AE57)),"")</f>
        <v/>
      </c>
      <c r="AF71" s="420"/>
      <c r="AG71" s="420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</row>
    <row r="72" spans="1:54" s="193" customFormat="1" ht="38.25" customHeight="1" x14ac:dyDescent="0.35">
      <c r="A72" s="193">
        <v>0.46000000000000024</v>
      </c>
      <c r="B72" s="193">
        <v>0.98000000000000065</v>
      </c>
      <c r="C72" s="193" t="str">
        <f t="shared" si="4"/>
        <v/>
      </c>
      <c r="D72" s="193" t="str">
        <f t="shared" si="5"/>
        <v/>
      </c>
      <c r="E72" s="418" t="s">
        <v>505</v>
      </c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  <c r="Y72" s="419" t="s">
        <v>129</v>
      </c>
      <c r="Z72" s="419"/>
      <c r="AA72" s="419"/>
      <c r="AB72" s="420" t="str">
        <f>IFERROR(IF(AND(AB26,AB45,AB62)="","",SUM(AB26,AB45,AB62)),"")</f>
        <v/>
      </c>
      <c r="AC72" s="420"/>
      <c r="AD72" s="420"/>
      <c r="AE72" s="420" t="str">
        <f>IFERROR(IF(AND(AE26,AE45,AE62)="","",SUM(AE26,AE45,AE62)),"")</f>
        <v/>
      </c>
      <c r="AF72" s="420"/>
      <c r="AG72" s="420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</row>
    <row r="73" spans="1:54" s="20" customFormat="1" ht="38.25" customHeight="1" x14ac:dyDescent="0.35">
      <c r="A73" s="20">
        <v>0.47000000000000025</v>
      </c>
      <c r="B73" s="20">
        <v>0.99000000000000066</v>
      </c>
      <c r="C73" s="20" t="str">
        <f t="shared" si="4"/>
        <v/>
      </c>
      <c r="D73" s="20" t="str">
        <f t="shared" si="5"/>
        <v/>
      </c>
      <c r="E73" s="418" t="s">
        <v>506</v>
      </c>
      <c r="F73" s="418"/>
      <c r="G73" s="418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8"/>
      <c r="X73" s="418"/>
      <c r="Y73" s="419" t="s">
        <v>131</v>
      </c>
      <c r="Z73" s="419"/>
      <c r="AA73" s="419"/>
      <c r="AB73" s="420" t="str">
        <f>IFERROR(IF(AND(AB71,AB72)="","",(IF((SUM(AB71)-SUM(AB72))&gt;=0,(SUM(AB71)-SUM(AB72)),0))),"")</f>
        <v/>
      </c>
      <c r="AC73" s="420"/>
      <c r="AD73" s="420"/>
      <c r="AE73" s="420" t="str">
        <f>IFERROR(IF(AND(AE71,AE72)="","",(IF((SUM(AE71)-SUM(AE72))&gt;=0,(SUM(AE71)-SUM(AE72)),0))),"")</f>
        <v/>
      </c>
      <c r="AF73" s="420"/>
      <c r="AG73" s="420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</row>
    <row r="74" spans="1:54" s="193" customFormat="1" ht="38.25" customHeight="1" x14ac:dyDescent="0.35">
      <c r="A74" s="193">
        <v>0.48000000000000026</v>
      </c>
      <c r="B74" s="193">
        <v>1.01</v>
      </c>
      <c r="C74" s="193" t="str">
        <f t="shared" si="4"/>
        <v/>
      </c>
      <c r="D74" s="193" t="str">
        <f t="shared" si="5"/>
        <v/>
      </c>
      <c r="E74" s="418" t="s">
        <v>507</v>
      </c>
      <c r="F74" s="418"/>
      <c r="G74" s="418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  <c r="T74" s="418"/>
      <c r="U74" s="418"/>
      <c r="V74" s="418"/>
      <c r="W74" s="418"/>
      <c r="X74" s="418"/>
      <c r="Y74" s="419" t="s">
        <v>134</v>
      </c>
      <c r="Z74" s="419"/>
      <c r="AA74" s="419"/>
      <c r="AB74" s="420" t="str">
        <f>IFERROR(IF(AND(AB71,AB72)="","",(IF((SUM(AB71)-SUM(AB72))&lt;0,(SUM(AB72)-SUM(AB71)),0))),"")</f>
        <v/>
      </c>
      <c r="AC74" s="420"/>
      <c r="AD74" s="420"/>
      <c r="AE74" s="420" t="str">
        <f>IFERROR(IF(AND(AE71,AE72)="","",(IF((SUM(AE71)-SUM(AE72))&lt;0,(SUM(AE72)-SUM(AE71)),0))),"")</f>
        <v/>
      </c>
      <c r="AF74" s="420"/>
      <c r="AG74" s="420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</row>
    <row r="75" spans="1:54" s="14" customFormat="1" ht="38.25" customHeight="1" x14ac:dyDescent="0.35">
      <c r="A75">
        <v>0.49000000000000027</v>
      </c>
      <c r="B75">
        <v>1.02</v>
      </c>
      <c r="C75" t="str">
        <f t="shared" si="4"/>
        <v/>
      </c>
      <c r="D75" t="str">
        <f t="shared" si="5"/>
        <v/>
      </c>
      <c r="E75" s="418" t="s">
        <v>508</v>
      </c>
      <c r="F75" s="418"/>
      <c r="G75" s="418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  <c r="T75" s="418"/>
      <c r="U75" s="418"/>
      <c r="V75" s="418"/>
      <c r="W75" s="418"/>
      <c r="X75" s="418"/>
      <c r="Y75" s="419" t="s">
        <v>136</v>
      </c>
      <c r="Z75" s="419"/>
      <c r="AA75" s="419"/>
      <c r="AB75" s="422"/>
      <c r="AC75" s="422"/>
      <c r="AD75" s="422"/>
      <c r="AE75" s="422"/>
      <c r="AF75" s="422"/>
      <c r="AG75" s="422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</row>
    <row r="76" spans="1:54" s="14" customFormat="1" ht="38.25" customHeight="1" x14ac:dyDescent="0.35">
      <c r="A76">
        <v>0.50000000000000022</v>
      </c>
      <c r="B76">
        <v>1.03</v>
      </c>
      <c r="C76" t="str">
        <f t="shared" si="4"/>
        <v/>
      </c>
      <c r="D76" t="str">
        <f t="shared" si="5"/>
        <v/>
      </c>
      <c r="E76" s="418" t="s">
        <v>509</v>
      </c>
      <c r="F76" s="418"/>
      <c r="G76" s="418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419" t="s">
        <v>139</v>
      </c>
      <c r="Z76" s="419"/>
      <c r="AA76" s="419"/>
      <c r="AB76" s="422"/>
      <c r="AC76" s="422"/>
      <c r="AD76" s="422"/>
      <c r="AE76" s="422"/>
      <c r="AF76" s="422"/>
      <c r="AG76" s="422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</row>
    <row r="77" spans="1:54" s="14" customFormat="1" ht="38.25" customHeight="1" x14ac:dyDescent="0.35">
      <c r="A77">
        <v>0.51000000000000023</v>
      </c>
      <c r="B77">
        <v>1.04</v>
      </c>
      <c r="C77" t="str">
        <f t="shared" si="4"/>
        <v/>
      </c>
      <c r="D77" t="str">
        <f t="shared" si="5"/>
        <v/>
      </c>
      <c r="E77" s="418" t="s">
        <v>510</v>
      </c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9" t="s">
        <v>56</v>
      </c>
      <c r="Z77" s="419"/>
      <c r="AA77" s="419"/>
      <c r="AB77" s="422"/>
      <c r="AC77" s="422"/>
      <c r="AD77" s="422"/>
      <c r="AE77" s="422"/>
      <c r="AF77" s="422"/>
      <c r="AG77" s="422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</row>
    <row r="78" spans="1:54" s="14" customFormat="1" ht="38.25" customHeight="1" x14ac:dyDescent="0.35">
      <c r="A78">
        <v>0.52000000000000024</v>
      </c>
      <c r="B78">
        <v>1.05</v>
      </c>
      <c r="C78" t="str">
        <f t="shared" si="4"/>
        <v/>
      </c>
      <c r="D78" t="str">
        <f t="shared" si="5"/>
        <v/>
      </c>
      <c r="E78" s="418" t="s">
        <v>511</v>
      </c>
      <c r="F78" s="418"/>
      <c r="G78" s="41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  <c r="T78" s="418"/>
      <c r="U78" s="418"/>
      <c r="V78" s="418"/>
      <c r="W78" s="418"/>
      <c r="X78" s="418"/>
      <c r="Y78" s="419" t="s">
        <v>59</v>
      </c>
      <c r="Z78" s="419"/>
      <c r="AA78" s="419"/>
      <c r="AB78" s="420" t="str">
        <f>IFERROR(IF(AND(AB75,AB73,AB74,AB76,AB77)="","",SUM(AB75)+SUM(AB73)-SUM(AB74)+SUM(AB76)-SUM(AB77)),"")</f>
        <v/>
      </c>
      <c r="AC78" s="420"/>
      <c r="AD78" s="420"/>
      <c r="AE78" s="420" t="str">
        <f>IFERROR(IF(AND(AE75,AE73,AE74,AE76,AE77)="","",SUM(AE75)+SUM(AE73)-SUM(AE74)+SUM(AE76)-SUM(AE77)),"")</f>
        <v/>
      </c>
      <c r="AF78" s="420"/>
      <c r="AG78" s="420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</row>
    <row r="79" spans="1:54" s="14" customFormat="1" ht="35.25" customHeight="1" x14ac:dyDescent="0.3">
      <c r="A79"/>
      <c r="B79"/>
      <c r="C79" s="69" t="str">
        <f>IF(ISERROR(ABS(LOG(ABS(SUM(C21:C78)),EXP(3)))),"",ABS(LOG(ABS(SUM(C21:C78)),EXP(3))))</f>
        <v/>
      </c>
      <c r="D79" s="69" t="str">
        <f>IF(ISERROR(ABS(LOG(ABS(SUM(D21:D78)),EXP(3)))),"",ABS(LOG(ABS(SUM(D21:D78)),EXP(3))))</f>
        <v/>
      </c>
      <c r="E79" s="70"/>
      <c r="F79" s="70"/>
      <c r="G79" s="70"/>
      <c r="H79" s="70"/>
      <c r="I79" s="71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</row>
    <row r="80" spans="1:54" s="14" customFormat="1" ht="27" x14ac:dyDescent="0.35">
      <c r="A80"/>
      <c r="B80"/>
      <c r="C80" s="69" t="str">
        <f>IF(ISERROR(IF(ISERROR(MID(C79,FIND(".",C79,1)+8,13)),MID(C79,FIND(",",C79,1)+8,13),MID(C79,FIND(".",C79,1)+8,13))),"",IF(ISERROR(MID(C79,FIND(".",C79,1)+8,13)),MID(C79,FIND(",",C79,1)+8,13),MID(C79,FIND(".",C79,1)+8,13)))</f>
        <v/>
      </c>
      <c r="D80" s="69" t="str">
        <f>IF(ISERROR(IF(ISERROR(MID(D79,FIND(".",D79,1)+8,13)),MID(D79,FIND(",",D79,1)+8,13),MID(D79,FIND(".",D79,1)+8,13))),"",IF(ISERROR(MID(D79,FIND(".",D79,1)+8,13)),MID(D79,FIND(",",D79,1)+8,13),MID(D79,FIND(".",D79,1)+8,13)))</f>
        <v/>
      </c>
      <c r="E80" s="194" t="str">
        <f>IF(OR([2]OsnPodaci!A10="",TEXT([2]OsnPodaci!D58,"dd.mm.yyyy.")=""),"",[2]OsnPodaci!A10 &amp; ", " &amp;TEXT([2]OsnPodaci!D58,"dd.mm.yyyy."))</f>
        <v/>
      </c>
      <c r="F80" s="194"/>
      <c r="G80" s="194"/>
      <c r="H80" s="194"/>
      <c r="I80" s="195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20"/>
      <c r="U80" s="196"/>
      <c r="V80" s="20"/>
      <c r="W80" s="196"/>
      <c r="X80" s="169"/>
      <c r="Y80" s="169"/>
      <c r="Z80" s="169"/>
      <c r="AA80" s="169"/>
      <c r="AB80" s="169"/>
      <c r="AC80" s="169"/>
      <c r="AD80" s="169"/>
      <c r="AE80" s="169"/>
      <c r="AF80" s="196"/>
      <c r="AG80" s="171" t="str">
        <f>IF(OR([2]OsnPodaci!A34="",[2]OsnPodaci!B34=""),"",[2]OsnPodaci!A34&amp;" "&amp;[2]OsnPodaci!B34)</f>
        <v/>
      </c>
      <c r="AH80" s="20"/>
      <c r="AI80" s="73"/>
      <c r="AJ80" s="73"/>
      <c r="AK80" s="73"/>
      <c r="AL80" s="73"/>
      <c r="AM80" s="73"/>
      <c r="AN80" s="73"/>
    </row>
    <row r="81" spans="1:40" s="14" customFormat="1" ht="27" x14ac:dyDescent="0.35">
      <c r="A81"/>
      <c r="B81"/>
      <c r="C81"/>
      <c r="D81"/>
      <c r="E81" s="421" t="s">
        <v>313</v>
      </c>
      <c r="F81" s="421"/>
      <c r="G81" s="421"/>
      <c r="H81" s="421"/>
      <c r="I81" s="421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20"/>
      <c r="U81" s="197"/>
      <c r="V81" s="20"/>
      <c r="W81" s="197"/>
      <c r="X81" s="169"/>
      <c r="Y81" s="169"/>
      <c r="Z81" s="169"/>
      <c r="AA81" s="169"/>
      <c r="AB81" s="169"/>
      <c r="AC81" s="169"/>
      <c r="AD81" s="340" t="s">
        <v>315</v>
      </c>
      <c r="AE81" s="415" t="s">
        <v>314</v>
      </c>
      <c r="AF81" s="415"/>
      <c r="AG81" s="415"/>
      <c r="AH81" s="20"/>
      <c r="AI81" s="73"/>
      <c r="AJ81" s="73"/>
      <c r="AK81" s="73"/>
      <c r="AL81" s="73"/>
      <c r="AM81" s="73"/>
      <c r="AN81" s="73"/>
    </row>
    <row r="82" spans="1:40" s="14" customFormat="1" ht="25.5" x14ac:dyDescent="0.35">
      <c r="A82"/>
      <c r="B82"/>
      <c r="C82"/>
      <c r="D82"/>
      <c r="E82" s="417" t="str">
        <f>OP!C45</f>
        <v>Bihać, 31.07.2026g.</v>
      </c>
      <c r="F82" s="417"/>
      <c r="G82" s="417"/>
      <c r="H82" s="417"/>
      <c r="I82" s="417"/>
      <c r="J82" s="417"/>
      <c r="K82" s="417"/>
      <c r="L82" s="417"/>
      <c r="M82" s="417"/>
      <c r="N82" s="417"/>
      <c r="O82" s="417"/>
      <c r="P82" s="417"/>
      <c r="Q82" s="417"/>
      <c r="R82" s="417"/>
      <c r="S82" s="169"/>
      <c r="T82" s="20"/>
      <c r="U82" s="169"/>
      <c r="V82" s="20"/>
      <c r="W82" s="169"/>
      <c r="X82" s="169"/>
      <c r="Y82" s="169"/>
      <c r="Z82" s="169"/>
      <c r="AA82" s="169"/>
      <c r="AB82" s="169"/>
      <c r="AC82" s="169"/>
      <c r="AD82" s="169"/>
      <c r="AE82" s="416" t="str">
        <f>OP!AJ45</f>
        <v>Mensur Čavkić</v>
      </c>
      <c r="AF82" s="416"/>
      <c r="AG82" s="416"/>
      <c r="AH82" s="20"/>
      <c r="AI82" s="18"/>
      <c r="AJ82" s="18"/>
      <c r="AK82" s="18"/>
      <c r="AL82" s="18"/>
      <c r="AM82" s="18"/>
      <c r="AN82" s="18"/>
    </row>
    <row r="83" spans="1:40" s="14" customFormat="1" ht="27" x14ac:dyDescent="0.35">
      <c r="A83"/>
      <c r="B83"/>
      <c r="C83"/>
      <c r="D83"/>
      <c r="E83" s="414"/>
      <c r="F83" s="414"/>
      <c r="G83" s="414"/>
      <c r="H83" s="414"/>
      <c r="I83" s="414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20"/>
      <c r="U83" s="196"/>
      <c r="V83" s="20"/>
      <c r="W83" s="196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20"/>
      <c r="AI83" s="73"/>
      <c r="AJ83" s="73"/>
      <c r="AK83" s="73"/>
      <c r="AL83" s="73"/>
      <c r="AM83" s="73"/>
      <c r="AN83" s="73"/>
    </row>
    <row r="84" spans="1:40" s="14" customFormat="1" ht="27" x14ac:dyDescent="0.35">
      <c r="A84"/>
      <c r="B84"/>
      <c r="C84"/>
      <c r="D84"/>
      <c r="E84" s="172"/>
      <c r="F84" s="198"/>
      <c r="G84" s="198"/>
      <c r="H84" s="198"/>
      <c r="I84" s="198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20"/>
      <c r="U84" s="199"/>
      <c r="V84" s="20"/>
      <c r="W84" s="197"/>
      <c r="X84" s="169"/>
      <c r="Y84" s="169"/>
      <c r="Z84" s="169"/>
      <c r="AA84" s="169"/>
      <c r="AB84" s="169"/>
      <c r="AC84" s="20"/>
      <c r="AD84" s="195"/>
      <c r="AE84" s="169"/>
      <c r="AF84" s="169"/>
      <c r="AG84" s="169"/>
      <c r="AH84" s="20"/>
      <c r="AI84" s="73"/>
      <c r="AJ84" s="73"/>
      <c r="AK84" s="73"/>
      <c r="AL84" s="73"/>
      <c r="AM84" s="73"/>
      <c r="AN84" s="73"/>
    </row>
    <row r="85" spans="1:40" s="14" customFormat="1" ht="141" customHeight="1" x14ac:dyDescent="0.35">
      <c r="A85"/>
      <c r="B85"/>
      <c r="C85"/>
      <c r="D85"/>
      <c r="E85" s="169"/>
      <c r="F85" s="169"/>
      <c r="G85" s="169"/>
      <c r="H85" s="169"/>
      <c r="I85" s="173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20"/>
    </row>
    <row r="86" spans="1:40" s="14" customFormat="1" ht="141" customHeight="1" x14ac:dyDescent="0.3">
      <c r="A86"/>
      <c r="B86"/>
      <c r="C86"/>
      <c r="D86"/>
      <c r="E86" s="70"/>
      <c r="F86" s="70"/>
      <c r="G86" s="70"/>
      <c r="H86" s="70"/>
      <c r="I86" s="71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</row>
    <row r="87" spans="1:40" s="14" customFormat="1" ht="141" customHeight="1" x14ac:dyDescent="0.3">
      <c r="A87"/>
      <c r="B87"/>
      <c r="C87"/>
      <c r="D87"/>
      <c r="E87" s="70"/>
      <c r="F87" s="70"/>
      <c r="G87" s="70"/>
      <c r="H87" s="70"/>
      <c r="I87" s="71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</row>
    <row r="88" spans="1:40" s="14" customFormat="1" ht="141" customHeight="1" x14ac:dyDescent="0.3">
      <c r="A88"/>
      <c r="B88"/>
      <c r="C88"/>
      <c r="D88"/>
      <c r="E88" s="70"/>
      <c r="F88" s="70"/>
      <c r="G88" s="70"/>
      <c r="H88" s="70"/>
      <c r="I88" s="71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</row>
    <row r="89" spans="1:40" s="14" customFormat="1" x14ac:dyDescent="0.3">
      <c r="A89"/>
      <c r="B89"/>
      <c r="C89"/>
      <c r="D89"/>
      <c r="E89" s="70"/>
      <c r="F89" s="70"/>
      <c r="G89" s="70"/>
      <c r="H89" s="70"/>
      <c r="I89" s="71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</row>
    <row r="90" spans="1:40" s="14" customFormat="1" x14ac:dyDescent="0.3">
      <c r="A90"/>
      <c r="B90"/>
      <c r="C90"/>
      <c r="D90"/>
      <c r="E90" s="70"/>
      <c r="F90" s="70"/>
      <c r="G90" s="70"/>
      <c r="H90" s="70"/>
      <c r="I90" s="71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</row>
    <row r="91" spans="1:40" s="14" customFormat="1" x14ac:dyDescent="0.3">
      <c r="A91"/>
      <c r="B91"/>
      <c r="C91"/>
      <c r="D91"/>
      <c r="E91" s="70"/>
      <c r="F91" s="70"/>
      <c r="G91" s="70"/>
      <c r="H91" s="70"/>
      <c r="I91" s="71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</row>
    <row r="93" spans="1:40" s="14" customFormat="1" x14ac:dyDescent="0.3">
      <c r="A93"/>
      <c r="B93"/>
      <c r="C93"/>
      <c r="D93"/>
      <c r="E93" s="70"/>
      <c r="F93" s="70"/>
      <c r="G93" s="70"/>
      <c r="H93" s="70"/>
      <c r="I93" s="71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</row>
    <row r="94" spans="1:40" s="14" customFormat="1" x14ac:dyDescent="0.3">
      <c r="A94"/>
      <c r="B94"/>
      <c r="C94"/>
      <c r="D94"/>
      <c r="E94" s="70"/>
      <c r="F94" s="70"/>
      <c r="G94" s="70"/>
      <c r="H94" s="70"/>
      <c r="I94" s="71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</row>
    <row r="95" spans="1:40" s="14" customFormat="1" x14ac:dyDescent="0.3">
      <c r="A95"/>
      <c r="B95"/>
      <c r="C95"/>
      <c r="D95"/>
      <c r="E95" s="70"/>
      <c r="F95" s="70"/>
      <c r="G95" s="70"/>
      <c r="H95" s="70"/>
      <c r="I95" s="71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</row>
    <row r="96" spans="1:40" s="14" customFormat="1" x14ac:dyDescent="0.3">
      <c r="A96"/>
      <c r="B96"/>
      <c r="C96"/>
      <c r="D96"/>
      <c r="E96" s="70"/>
      <c r="F96" s="70"/>
      <c r="G96" s="70"/>
      <c r="H96" s="70"/>
      <c r="I96" s="71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</row>
    <row r="97" spans="1:33" s="14" customFormat="1" x14ac:dyDescent="0.3">
      <c r="A97"/>
      <c r="B97"/>
      <c r="C97"/>
      <c r="D97"/>
      <c r="E97" s="70"/>
      <c r="F97" s="70"/>
      <c r="G97" s="70"/>
      <c r="H97" s="70"/>
      <c r="I97" s="71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</row>
    <row r="98" spans="1:33" s="14" customFormat="1" x14ac:dyDescent="0.3">
      <c r="A98"/>
      <c r="B98"/>
      <c r="C98"/>
      <c r="D98"/>
      <c r="E98" s="70"/>
      <c r="F98" s="70"/>
      <c r="G98" s="70"/>
      <c r="H98" s="70"/>
      <c r="I98" s="71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</row>
    <row r="101" spans="1:33" s="14" customFormat="1" ht="24" x14ac:dyDescent="0.3">
      <c r="A101"/>
      <c r="B101"/>
      <c r="C101"/>
      <c r="D101"/>
      <c r="E101" s="188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90"/>
      <c r="Z101" s="190"/>
      <c r="AA101" s="190"/>
      <c r="AB101" s="191"/>
      <c r="AC101" s="191"/>
      <c r="AD101" s="191"/>
      <c r="AE101" s="191"/>
      <c r="AF101" s="191"/>
      <c r="AG101" s="200" t="s">
        <v>512</v>
      </c>
    </row>
  </sheetData>
  <sheetProtection algorithmName="SHA-512" hashValue="zmzfAq/cbey4u3TqwzIBcZamSYwgn+0OZE2JkWgP+N5wWker1bUmp64Zg1BDkxPZKqadRnqpmJx9ruGFjFpegg==" saltValue="MzFbMMXAKBMOextj4XFFwg==" spinCount="100000" sheet="1" objects="1" scenarios="1"/>
  <protectedRanges>
    <protectedRange sqref="E14:AG14" name="Range1"/>
  </protectedRanges>
  <mergeCells count="244">
    <mergeCell ref="AF15:AG15"/>
    <mergeCell ref="E16:X18"/>
    <mergeCell ref="Y16:AA18"/>
    <mergeCell ref="AB16:AG16"/>
    <mergeCell ref="AB17:AD18"/>
    <mergeCell ref="AE17:AG18"/>
    <mergeCell ref="AI1:AI13"/>
    <mergeCell ref="E5:AC5"/>
    <mergeCell ref="E12:AG12"/>
    <mergeCell ref="E13:AG13"/>
    <mergeCell ref="E14:AG14"/>
    <mergeCell ref="E21:X21"/>
    <mergeCell ref="Y21:AA21"/>
    <mergeCell ref="AB21:AD21"/>
    <mergeCell ref="AE21:AG21"/>
    <mergeCell ref="E22:X22"/>
    <mergeCell ref="Y22:AA22"/>
    <mergeCell ref="AB22:AD22"/>
    <mergeCell ref="AE22:AG22"/>
    <mergeCell ref="E19:X19"/>
    <mergeCell ref="Y19:AA19"/>
    <mergeCell ref="AB19:AD19"/>
    <mergeCell ref="AE19:AG19"/>
    <mergeCell ref="E20:X20"/>
    <mergeCell ref="Y20:AA20"/>
    <mergeCell ref="AB20:AD20"/>
    <mergeCell ref="AE20:AG20"/>
    <mergeCell ref="E25:X25"/>
    <mergeCell ref="Y25:AA25"/>
    <mergeCell ref="AB25:AD25"/>
    <mergeCell ref="AE25:AG25"/>
    <mergeCell ref="E26:X26"/>
    <mergeCell ref="Y26:AA26"/>
    <mergeCell ref="AB26:AD26"/>
    <mergeCell ref="AE26:AG26"/>
    <mergeCell ref="E23:X23"/>
    <mergeCell ref="Y23:AA23"/>
    <mergeCell ref="AB23:AD23"/>
    <mergeCell ref="AE23:AG23"/>
    <mergeCell ref="E24:X24"/>
    <mergeCell ref="Y24:AA24"/>
    <mergeCell ref="AB24:AD24"/>
    <mergeCell ref="AE24:AG24"/>
    <mergeCell ref="E29:X29"/>
    <mergeCell ref="Y29:AA29"/>
    <mergeCell ref="AB29:AD29"/>
    <mergeCell ref="AE29:AG29"/>
    <mergeCell ref="E30:X30"/>
    <mergeCell ref="Y30:AA30"/>
    <mergeCell ref="AB30:AD30"/>
    <mergeCell ref="AE30:AG30"/>
    <mergeCell ref="E27:X27"/>
    <mergeCell ref="Y27:AA27"/>
    <mergeCell ref="AB27:AD27"/>
    <mergeCell ref="AE27:AG27"/>
    <mergeCell ref="E28:X28"/>
    <mergeCell ref="Y28:AA28"/>
    <mergeCell ref="AB28:AD28"/>
    <mergeCell ref="AE28:AG28"/>
    <mergeCell ref="E33:X33"/>
    <mergeCell ref="Y33:AA33"/>
    <mergeCell ref="AB33:AD33"/>
    <mergeCell ref="AE33:AG33"/>
    <mergeCell ref="E34:X34"/>
    <mergeCell ref="Y34:AA34"/>
    <mergeCell ref="AB34:AD34"/>
    <mergeCell ref="AE34:AG34"/>
    <mergeCell ref="E31:X31"/>
    <mergeCell ref="Y31:AA31"/>
    <mergeCell ref="AB31:AD31"/>
    <mergeCell ref="AE31:AG31"/>
    <mergeCell ref="E32:X32"/>
    <mergeCell ref="Y32:AA32"/>
    <mergeCell ref="AB32:AD32"/>
    <mergeCell ref="AE32:AG32"/>
    <mergeCell ref="E37:X37"/>
    <mergeCell ref="Y37:AA37"/>
    <mergeCell ref="AB37:AD37"/>
    <mergeCell ref="AE37:AG37"/>
    <mergeCell ref="E38:X38"/>
    <mergeCell ref="Y38:AA38"/>
    <mergeCell ref="AB38:AD38"/>
    <mergeCell ref="AE38:AG38"/>
    <mergeCell ref="E35:X35"/>
    <mergeCell ref="Y35:AA35"/>
    <mergeCell ref="AB35:AD35"/>
    <mergeCell ref="AE35:AG35"/>
    <mergeCell ref="E36:X36"/>
    <mergeCell ref="Y36:AA36"/>
    <mergeCell ref="AB36:AD36"/>
    <mergeCell ref="AE36:AG36"/>
    <mergeCell ref="E41:X41"/>
    <mergeCell ref="Y41:AA41"/>
    <mergeCell ref="AB41:AD41"/>
    <mergeCell ref="AE41:AG41"/>
    <mergeCell ref="E42:X42"/>
    <mergeCell ref="Y42:AA42"/>
    <mergeCell ref="AB42:AD42"/>
    <mergeCell ref="AE42:AG42"/>
    <mergeCell ref="E39:X39"/>
    <mergeCell ref="Y39:AA39"/>
    <mergeCell ref="AB39:AD39"/>
    <mergeCell ref="AE39:AG39"/>
    <mergeCell ref="E40:X40"/>
    <mergeCell ref="Y40:AA40"/>
    <mergeCell ref="AB40:AD40"/>
    <mergeCell ref="AE40:AG40"/>
    <mergeCell ref="E45:X45"/>
    <mergeCell ref="Y45:AA45"/>
    <mergeCell ref="AB45:AD45"/>
    <mergeCell ref="AE45:AG45"/>
    <mergeCell ref="E46:X46"/>
    <mergeCell ref="Y46:AA46"/>
    <mergeCell ref="AB46:AD46"/>
    <mergeCell ref="AE46:AG46"/>
    <mergeCell ref="E43:X43"/>
    <mergeCell ref="Y43:AA43"/>
    <mergeCell ref="AB43:AD43"/>
    <mergeCell ref="AE43:AG43"/>
    <mergeCell ref="E44:X44"/>
    <mergeCell ref="Y44:AA44"/>
    <mergeCell ref="AB44:AD44"/>
    <mergeCell ref="AE44:AG44"/>
    <mergeCell ref="E49:X49"/>
    <mergeCell ref="Y49:AA49"/>
    <mergeCell ref="AB49:AD49"/>
    <mergeCell ref="AE49:AG49"/>
    <mergeCell ref="E50:X50"/>
    <mergeCell ref="Y50:AA50"/>
    <mergeCell ref="AB50:AD50"/>
    <mergeCell ref="AE50:AG50"/>
    <mergeCell ref="E47:X47"/>
    <mergeCell ref="Y47:AA47"/>
    <mergeCell ref="AB47:AD47"/>
    <mergeCell ref="AE47:AG47"/>
    <mergeCell ref="E48:X48"/>
    <mergeCell ref="Y48:AA48"/>
    <mergeCell ref="AB48:AD48"/>
    <mergeCell ref="AE48:AG48"/>
    <mergeCell ref="E56:X56"/>
    <mergeCell ref="Y56:AA56"/>
    <mergeCell ref="AB56:AD56"/>
    <mergeCell ref="AE56:AG56"/>
    <mergeCell ref="E57:X57"/>
    <mergeCell ref="Y57:AA57"/>
    <mergeCell ref="AB57:AD57"/>
    <mergeCell ref="AE57:AG57"/>
    <mergeCell ref="E51:X51"/>
    <mergeCell ref="Y51:AA51"/>
    <mergeCell ref="AB51:AD51"/>
    <mergeCell ref="AE51:AG51"/>
    <mergeCell ref="E55:X55"/>
    <mergeCell ref="Y55:AA55"/>
    <mergeCell ref="AB55:AD55"/>
    <mergeCell ref="AE55:AG55"/>
    <mergeCell ref="E60:X60"/>
    <mergeCell ref="Y60:AA60"/>
    <mergeCell ref="AB60:AD60"/>
    <mergeCell ref="AE60:AG60"/>
    <mergeCell ref="E61:X61"/>
    <mergeCell ref="Y61:AA61"/>
    <mergeCell ref="AB61:AD61"/>
    <mergeCell ref="AE61:AG61"/>
    <mergeCell ref="E58:X58"/>
    <mergeCell ref="Y58:AA58"/>
    <mergeCell ref="AB58:AD58"/>
    <mergeCell ref="AE58:AG58"/>
    <mergeCell ref="E59:X59"/>
    <mergeCell ref="Y59:AA59"/>
    <mergeCell ref="AB59:AD59"/>
    <mergeCell ref="AE59:AG59"/>
    <mergeCell ref="E64:X64"/>
    <mergeCell ref="Y64:AA64"/>
    <mergeCell ref="AB64:AD64"/>
    <mergeCell ref="AE64:AG64"/>
    <mergeCell ref="E65:X65"/>
    <mergeCell ref="Y65:AA65"/>
    <mergeCell ref="AB65:AD65"/>
    <mergeCell ref="AE65:AG65"/>
    <mergeCell ref="E62:X62"/>
    <mergeCell ref="Y62:AA62"/>
    <mergeCell ref="AB62:AD62"/>
    <mergeCell ref="AE62:AG62"/>
    <mergeCell ref="E63:X63"/>
    <mergeCell ref="Y63:AA63"/>
    <mergeCell ref="AB63:AD63"/>
    <mergeCell ref="AE63:AG63"/>
    <mergeCell ref="E68:X68"/>
    <mergeCell ref="Y68:AA68"/>
    <mergeCell ref="AB68:AD68"/>
    <mergeCell ref="AE68:AG68"/>
    <mergeCell ref="E69:X69"/>
    <mergeCell ref="Y69:AA69"/>
    <mergeCell ref="AB69:AD69"/>
    <mergeCell ref="AE69:AG69"/>
    <mergeCell ref="E66:X66"/>
    <mergeCell ref="Y66:AA66"/>
    <mergeCell ref="AB66:AD66"/>
    <mergeCell ref="AE66:AG66"/>
    <mergeCell ref="E67:X67"/>
    <mergeCell ref="Y67:AA67"/>
    <mergeCell ref="AB67:AD67"/>
    <mergeCell ref="AE67:AG67"/>
    <mergeCell ref="E72:X72"/>
    <mergeCell ref="Y72:AA72"/>
    <mergeCell ref="AB72:AD72"/>
    <mergeCell ref="AE72:AG72"/>
    <mergeCell ref="E73:X73"/>
    <mergeCell ref="Y73:AA73"/>
    <mergeCell ref="AB73:AD73"/>
    <mergeCell ref="AE73:AG73"/>
    <mergeCell ref="E70:X70"/>
    <mergeCell ref="Y70:AA70"/>
    <mergeCell ref="AB70:AD70"/>
    <mergeCell ref="AE70:AG70"/>
    <mergeCell ref="E71:X71"/>
    <mergeCell ref="Y71:AA71"/>
    <mergeCell ref="AB71:AD71"/>
    <mergeCell ref="AE71:AG71"/>
    <mergeCell ref="E76:X76"/>
    <mergeCell ref="Y76:AA76"/>
    <mergeCell ref="AB76:AD76"/>
    <mergeCell ref="AE76:AG76"/>
    <mergeCell ref="E77:X77"/>
    <mergeCell ref="Y77:AA77"/>
    <mergeCell ref="AB77:AD77"/>
    <mergeCell ref="AE77:AG77"/>
    <mergeCell ref="E74:X74"/>
    <mergeCell ref="Y74:AA74"/>
    <mergeCell ref="AB74:AD74"/>
    <mergeCell ref="AE74:AG74"/>
    <mergeCell ref="E75:X75"/>
    <mergeCell ref="Y75:AA75"/>
    <mergeCell ref="AB75:AD75"/>
    <mergeCell ref="AE75:AG75"/>
    <mergeCell ref="E83:I83"/>
    <mergeCell ref="AE81:AG81"/>
    <mergeCell ref="AE82:AG82"/>
    <mergeCell ref="E82:R82"/>
    <mergeCell ref="E78:X78"/>
    <mergeCell ref="Y78:AA78"/>
    <mergeCell ref="AB78:AD78"/>
    <mergeCell ref="AE78:AG78"/>
    <mergeCell ref="E81:I81"/>
  </mergeCells>
  <conditionalFormatting sqref="E54">
    <cfRule type="containsText" dxfId="21" priority="1" operator="containsText" text="Obrazac prazan">
      <formula>NOT(ISERROR(SEARCH("Obrazac prazan",E54)))</formula>
    </cfRule>
  </conditionalFormatting>
  <conditionalFormatting sqref="E101">
    <cfRule type="containsText" dxfId="20" priority="2" operator="containsText" text="Obrazac prazan">
      <formula>NOT(ISERROR(SEARCH("Obrazac prazan",E101)))</formula>
    </cfRule>
  </conditionalFormatting>
  <dataValidations count="1">
    <dataValidation type="whole" allowBlank="1" showInputMessage="1" showErrorMessage="1" sqref="AB20:AG51 AB56:AG78" xr:uid="{1CF19480-008A-4ACF-B484-3FE27D3A6DBC}">
      <formula1>-9.99999E+307</formula1>
      <formula2>9.99999E+307</formula2>
    </dataValidation>
  </dataValidations>
  <pageMargins left="0.82677165354330695" right="0.196850393700787" top="0.27559055118110198" bottom="0.20370078699999999" header="0.261811024" footer="1.1811024E-2"/>
  <pageSetup paperSize="9" scale="43" firstPageNumber="0" fitToHeight="0" orientation="portrait" horizontalDpi="300" verticalDpi="300" r:id="rId1"/>
  <headerFooter>
    <oddFooter xml:space="preserve">&amp;C                                                       </oddFooter>
  </headerFooter>
  <rowBreaks count="1" manualBreakCount="1">
    <brk id="54" max="104857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DEC9-B49B-4C2B-9C30-208A1682FE87}">
  <sheetPr>
    <tabColor theme="7" tint="-0.249977111117893"/>
    <pageSetUpPr fitToPage="1"/>
  </sheetPr>
  <dimension ref="A1:CA112"/>
  <sheetViews>
    <sheetView showGridLines="0" view="pageLayout" topLeftCell="F82" zoomScale="50" zoomScaleNormal="55" zoomScaleSheetLayoutView="45" zoomScalePageLayoutView="50" workbookViewId="0">
      <selection activeCell="AM92" sqref="AM92:AV92"/>
    </sheetView>
  </sheetViews>
  <sheetFormatPr defaultColWidth="2.5703125" defaultRowHeight="15" x14ac:dyDescent="0.25"/>
  <cols>
    <col min="1" max="2" width="10.140625" hidden="1" customWidth="1"/>
    <col min="3" max="4" width="28.28515625" hidden="1" customWidth="1"/>
    <col min="5" max="5" width="10.140625" hidden="1" customWidth="1"/>
    <col min="6" max="9" width="5.7109375" customWidth="1"/>
    <col min="10" max="30" width="3.42578125" customWidth="1"/>
    <col min="31" max="31" width="4.85546875" customWidth="1"/>
    <col min="32" max="32" width="7" customWidth="1"/>
    <col min="33" max="33" width="3.42578125" customWidth="1"/>
    <col min="34" max="34" width="9.42578125" customWidth="1"/>
    <col min="35" max="35" width="15.28515625" customWidth="1"/>
    <col min="36" max="36" width="5.42578125" customWidth="1"/>
    <col min="37" max="37" width="6.85546875" customWidth="1"/>
    <col min="38" max="38" width="4.85546875" customWidth="1"/>
    <col min="39" max="58" width="3.140625" customWidth="1"/>
    <col min="59" max="59" width="2.85546875" customWidth="1"/>
    <col min="60" max="60" width="6.42578125" customWidth="1"/>
    <col min="61" max="61" width="3.7109375" customWidth="1"/>
    <col min="62" max="62" width="2.5703125" customWidth="1"/>
  </cols>
  <sheetData>
    <row r="1" spans="3:79" ht="22.5" x14ac:dyDescent="0.3">
      <c r="E1" s="14"/>
      <c r="F1" s="167" t="str">
        <f>BS!G1</f>
        <v xml:space="preserve"> DD ZA OSIGURANJE ''CAMELIJA'' BIHAĆ</v>
      </c>
      <c r="G1" s="168"/>
      <c r="H1" s="168"/>
      <c r="I1" s="168"/>
      <c r="J1" s="168"/>
      <c r="K1" s="168"/>
      <c r="L1" s="168"/>
      <c r="M1" s="169"/>
      <c r="N1" s="170"/>
      <c r="O1" s="170"/>
      <c r="P1" s="170"/>
      <c r="Q1" s="169"/>
      <c r="R1" s="169"/>
      <c r="S1" s="170"/>
      <c r="T1" s="170"/>
      <c r="U1" s="170"/>
      <c r="V1" s="170"/>
      <c r="W1" s="170"/>
      <c r="X1" s="170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464" t="s">
        <v>661</v>
      </c>
      <c r="BA1" s="464"/>
      <c r="BB1" s="464"/>
      <c r="BC1" s="464"/>
      <c r="BD1" s="464"/>
      <c r="BE1" s="464"/>
      <c r="BF1" s="464"/>
      <c r="BG1" s="464"/>
      <c r="BH1" s="462"/>
    </row>
    <row r="2" spans="3:79" ht="22.5" x14ac:dyDescent="0.3">
      <c r="E2" s="14"/>
      <c r="F2" s="172" t="s">
        <v>0</v>
      </c>
      <c r="G2" s="173"/>
      <c r="H2" s="173"/>
      <c r="I2" s="173"/>
      <c r="J2" s="173"/>
      <c r="K2" s="173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69"/>
      <c r="BE2" s="169"/>
      <c r="BF2" s="174"/>
      <c r="BG2" s="339" t="s">
        <v>668</v>
      </c>
      <c r="BH2" s="462"/>
    </row>
    <row r="3" spans="3:79" ht="32.25" x14ac:dyDescent="0.5">
      <c r="E3" s="14"/>
      <c r="F3" s="167" t="str">
        <f>BS!G3</f>
        <v>Bihać, 5. Korpusa 3</v>
      </c>
      <c r="G3" s="175"/>
      <c r="H3" s="175"/>
      <c r="I3" s="175"/>
      <c r="J3" s="176"/>
      <c r="K3" s="176"/>
      <c r="L3" s="169"/>
      <c r="M3" s="169"/>
      <c r="N3" s="170"/>
      <c r="O3" s="170"/>
      <c r="P3" s="170"/>
      <c r="Q3" s="169"/>
      <c r="R3" s="169"/>
      <c r="S3" s="170"/>
      <c r="T3" s="170"/>
      <c r="U3" s="170"/>
      <c r="V3" s="170"/>
      <c r="W3" s="170"/>
      <c r="X3" s="170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69"/>
      <c r="BE3" s="169"/>
      <c r="BF3" s="171"/>
      <c r="BG3" s="201"/>
      <c r="BH3" s="462"/>
    </row>
    <row r="4" spans="3:79" ht="32.25" x14ac:dyDescent="0.5">
      <c r="E4" s="14"/>
      <c r="F4" s="172" t="s">
        <v>2</v>
      </c>
      <c r="G4" s="173"/>
      <c r="H4" s="173"/>
      <c r="I4" s="173"/>
      <c r="J4" s="173"/>
      <c r="K4" s="173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69"/>
      <c r="BE4" s="169"/>
      <c r="BF4" s="174"/>
      <c r="BG4" s="201"/>
      <c r="BH4" s="462"/>
    </row>
    <row r="5" spans="3:79" ht="32.25" x14ac:dyDescent="0.5">
      <c r="E5" s="14"/>
      <c r="F5" s="341" t="str">
        <f>BS!G5</f>
        <v>65.12</v>
      </c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69"/>
      <c r="BE5" s="169"/>
      <c r="BG5" s="201"/>
      <c r="BH5" s="462"/>
    </row>
    <row r="6" spans="3:79" ht="32.25" x14ac:dyDescent="0.5">
      <c r="E6" s="14"/>
      <c r="F6" s="172" t="s">
        <v>655</v>
      </c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69"/>
      <c r="BE6" s="169"/>
      <c r="BF6" s="174"/>
      <c r="BG6" s="201"/>
      <c r="BH6" s="462"/>
    </row>
    <row r="7" spans="3:79" ht="32.25" x14ac:dyDescent="0.5">
      <c r="E7" s="14"/>
      <c r="F7" s="341" t="str">
        <f>BS!G7</f>
        <v>4263232820000</v>
      </c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69"/>
      <c r="BE7" s="169"/>
      <c r="BF7" s="171"/>
      <c r="BG7" s="201"/>
      <c r="BH7" s="462"/>
    </row>
    <row r="8" spans="3:79" ht="32.25" x14ac:dyDescent="0.5">
      <c r="E8" s="14"/>
      <c r="F8" s="172" t="s">
        <v>1</v>
      </c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69"/>
      <c r="BE8" s="169"/>
      <c r="BF8" s="174"/>
      <c r="BG8" s="201"/>
      <c r="BH8" s="462"/>
    </row>
    <row r="9" spans="3:79" ht="32.25" x14ac:dyDescent="0.5">
      <c r="E9" s="14"/>
      <c r="F9" s="342" t="str">
        <f>BS!G9</f>
        <v>4263232820000</v>
      </c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69"/>
      <c r="BE9" s="169"/>
      <c r="BG9" s="201"/>
      <c r="BH9" s="462"/>
    </row>
    <row r="10" spans="3:79" ht="32.25" x14ac:dyDescent="0.5">
      <c r="E10" s="14"/>
      <c r="F10" s="172" t="s">
        <v>656</v>
      </c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69"/>
      <c r="BE10" s="169"/>
      <c r="BG10" s="201"/>
      <c r="BH10" s="462"/>
    </row>
    <row r="11" spans="3:79" s="179" customFormat="1" ht="57" customHeight="1" x14ac:dyDescent="0.5">
      <c r="C11" s="202"/>
      <c r="D11" s="202"/>
      <c r="F11" s="463" t="s">
        <v>449</v>
      </c>
      <c r="G11" s="463"/>
      <c r="H11" s="463"/>
      <c r="I11" s="463"/>
      <c r="J11" s="463"/>
      <c r="K11" s="463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463"/>
      <c r="AE11" s="463"/>
      <c r="AF11" s="463"/>
      <c r="AG11" s="463"/>
      <c r="AH11" s="463"/>
      <c r="AI11" s="463"/>
      <c r="AJ11" s="463"/>
      <c r="AK11" s="463"/>
      <c r="AL11" s="463"/>
      <c r="AM11" s="463"/>
      <c r="AN11" s="463"/>
      <c r="AO11" s="463"/>
      <c r="AP11" s="463"/>
      <c r="AQ11" s="463"/>
      <c r="AR11" s="463"/>
      <c r="AS11" s="463"/>
      <c r="AT11" s="463"/>
      <c r="AU11" s="463"/>
      <c r="AV11" s="463"/>
      <c r="AW11" s="463"/>
      <c r="AX11" s="463"/>
      <c r="AY11" s="463"/>
      <c r="AZ11" s="463"/>
      <c r="BA11" s="463"/>
      <c r="BB11" s="463"/>
      <c r="BC11" s="463"/>
      <c r="BD11" s="463"/>
      <c r="BE11" s="463"/>
      <c r="BF11" s="463"/>
      <c r="BG11" s="5"/>
      <c r="BH11" s="462"/>
      <c r="BI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</row>
    <row r="12" spans="3:79" s="179" customFormat="1" ht="33.75" x14ac:dyDescent="0.5">
      <c r="C12" s="202"/>
      <c r="D12" s="202"/>
      <c r="F12" s="446" t="s">
        <v>513</v>
      </c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  <c r="AM12" s="446"/>
      <c r="AN12" s="446"/>
      <c r="AO12" s="446"/>
      <c r="AP12" s="446"/>
      <c r="AQ12" s="446"/>
      <c r="AR12" s="446"/>
      <c r="AS12" s="446"/>
      <c r="AT12" s="446"/>
      <c r="AU12" s="446"/>
      <c r="AV12" s="446"/>
      <c r="AW12" s="446"/>
      <c r="AX12" s="446"/>
      <c r="AY12" s="446"/>
      <c r="AZ12" s="446"/>
      <c r="BA12" s="446"/>
      <c r="BB12" s="446"/>
      <c r="BC12" s="446"/>
      <c r="BD12" s="446"/>
      <c r="BE12" s="446"/>
      <c r="BF12" s="446"/>
      <c r="BG12" s="5"/>
      <c r="BH12" s="462"/>
      <c r="BI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</row>
    <row r="13" spans="3:79" s="179" customFormat="1" ht="27" x14ac:dyDescent="0.35">
      <c r="C13" s="202"/>
      <c r="D13" s="202"/>
      <c r="F13" s="446" t="s">
        <v>698</v>
      </c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  <c r="AX13" s="446"/>
      <c r="AY13" s="446"/>
      <c r="AZ13" s="446"/>
      <c r="BA13" s="446"/>
      <c r="BB13" s="446"/>
      <c r="BC13" s="446"/>
      <c r="BD13" s="446"/>
      <c r="BE13" s="446"/>
      <c r="BF13" s="446"/>
      <c r="BG13" s="14"/>
      <c r="BH13" s="462"/>
      <c r="BI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</row>
    <row r="14" spans="3:79" s="179" customFormat="1" ht="27" customHeight="1" x14ac:dyDescent="0.35">
      <c r="C14" s="202"/>
      <c r="D14" s="202"/>
      <c r="F14" s="203" t="str">
        <f>IF(LEFT([1]OsnPodaci!A55,6)="Stečaj",[1]OsnPodaci!A55,IF(LEFT([1]OsnPodaci!$A$55,8)="Likvidac",[1]OsnPodaci!A55,IF(LEFT([1]OsnPodaci!A55,8)="Statusne",[1]OsnPodaci!A55,IF(LEFT([1]OsnPodaci!A55,7)="Revizor","NE POPUNJAVATI, NE ŠTAMPATI I NE BRISATI OVAJ OBRAZAC!",IF(LEFT([1]OsnPodaci!A55,6)="Izjava","NE POPUNJAVATI, NE ŠTAMPATI I NE BRISATI OVAJ OBRAZAC!","")))))</f>
        <v/>
      </c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204"/>
      <c r="BA14" s="204"/>
      <c r="BB14" s="204"/>
      <c r="BC14" s="16"/>
      <c r="BD14" s="438"/>
      <c r="BE14" s="438"/>
      <c r="BF14" s="438"/>
      <c r="BG14" s="14"/>
      <c r="BH14" s="462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</row>
    <row r="15" spans="3:79" s="179" customFormat="1" ht="32.450000000000003" customHeight="1" x14ac:dyDescent="0.35">
      <c r="C15" s="202"/>
      <c r="D15" s="202"/>
      <c r="F15" s="439" t="s">
        <v>451</v>
      </c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40" t="s">
        <v>452</v>
      </c>
      <c r="AK15" s="440"/>
      <c r="AL15" s="440"/>
      <c r="AM15" s="439" t="s">
        <v>453</v>
      </c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39"/>
      <c r="BC15" s="439"/>
      <c r="BD15" s="439"/>
      <c r="BE15" s="439"/>
      <c r="BF15" s="439"/>
      <c r="BG15" s="182"/>
      <c r="BH15" s="46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</row>
    <row r="16" spans="3:79" s="179" customFormat="1" ht="23.45" customHeight="1" x14ac:dyDescent="0.35">
      <c r="C16" s="202"/>
      <c r="D16" s="202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E16" s="439"/>
      <c r="AF16" s="439"/>
      <c r="AG16" s="439"/>
      <c r="AH16" s="439"/>
      <c r="AI16" s="439"/>
      <c r="AJ16" s="440"/>
      <c r="AK16" s="440"/>
      <c r="AL16" s="440"/>
      <c r="AM16" s="441" t="s">
        <v>454</v>
      </c>
      <c r="AN16" s="441"/>
      <c r="AO16" s="441"/>
      <c r="AP16" s="441"/>
      <c r="AQ16" s="441"/>
      <c r="AR16" s="441"/>
      <c r="AS16" s="441"/>
      <c r="AT16" s="441"/>
      <c r="AU16" s="441"/>
      <c r="AV16" s="441"/>
      <c r="AW16" s="441" t="s">
        <v>455</v>
      </c>
      <c r="AX16" s="441"/>
      <c r="AY16" s="441"/>
      <c r="AZ16" s="441"/>
      <c r="BA16" s="441"/>
      <c r="BB16" s="441"/>
      <c r="BC16" s="441"/>
      <c r="BD16" s="441"/>
      <c r="BE16" s="441"/>
      <c r="BF16" s="441"/>
      <c r="BH16" s="462"/>
    </row>
    <row r="17" spans="1:79" s="179" customFormat="1" ht="23.45" customHeight="1" x14ac:dyDescent="0.35">
      <c r="C17" s="202"/>
      <c r="D17" s="202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  <c r="W17" s="439"/>
      <c r="X17" s="439"/>
      <c r="Y17" s="439"/>
      <c r="Z17" s="439"/>
      <c r="AA17" s="439"/>
      <c r="AB17" s="439"/>
      <c r="AC17" s="439"/>
      <c r="AD17" s="439"/>
      <c r="AE17" s="439"/>
      <c r="AF17" s="439"/>
      <c r="AG17" s="439"/>
      <c r="AH17" s="439"/>
      <c r="AI17" s="439"/>
      <c r="AJ17" s="440"/>
      <c r="AK17" s="440"/>
      <c r="AL17" s="440"/>
      <c r="AM17" s="441"/>
      <c r="AN17" s="441"/>
      <c r="AO17" s="441"/>
      <c r="AP17" s="441"/>
      <c r="AQ17" s="441"/>
      <c r="AR17" s="441"/>
      <c r="AS17" s="441"/>
      <c r="AT17" s="441"/>
      <c r="AU17" s="441"/>
      <c r="AV17" s="441"/>
      <c r="AW17" s="441"/>
      <c r="AX17" s="441"/>
      <c r="AY17" s="441"/>
      <c r="AZ17" s="441"/>
      <c r="BA17" s="441"/>
      <c r="BB17" s="441"/>
      <c r="BC17" s="441"/>
      <c r="BD17" s="441"/>
      <c r="BE17" s="441"/>
      <c r="BF17" s="441"/>
      <c r="BG17" s="182"/>
      <c r="BH17" s="46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</row>
    <row r="18" spans="1:79" s="179" customFormat="1" ht="24" customHeight="1" x14ac:dyDescent="0.35">
      <c r="C18" s="202"/>
      <c r="D18" s="202"/>
      <c r="F18" s="434">
        <v>1</v>
      </c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434"/>
      <c r="S18" s="434"/>
      <c r="T18" s="434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>
        <v>2</v>
      </c>
      <c r="AK18" s="434"/>
      <c r="AL18" s="434"/>
      <c r="AM18" s="434">
        <v>3</v>
      </c>
      <c r="AN18" s="434"/>
      <c r="AO18" s="434"/>
      <c r="AP18" s="434"/>
      <c r="AQ18" s="434"/>
      <c r="AR18" s="434"/>
      <c r="AS18" s="434"/>
      <c r="AT18" s="434"/>
      <c r="AU18" s="434"/>
      <c r="AV18" s="434"/>
      <c r="AW18" s="434">
        <v>4</v>
      </c>
      <c r="AX18" s="434"/>
      <c r="AY18" s="434"/>
      <c r="AZ18" s="434"/>
      <c r="BA18" s="434"/>
      <c r="BB18" s="434"/>
      <c r="BC18" s="434"/>
      <c r="BD18" s="434"/>
      <c r="BE18" s="434"/>
      <c r="BF18" s="434"/>
      <c r="BG18" s="14"/>
      <c r="BH18" s="462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</row>
    <row r="19" spans="1:79" s="179" customFormat="1" ht="31.9" customHeight="1" x14ac:dyDescent="0.35">
      <c r="C19" s="205"/>
      <c r="D19" s="205"/>
      <c r="F19" s="447" t="s">
        <v>456</v>
      </c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59"/>
      <c r="AK19" s="460"/>
      <c r="AL19" s="461"/>
      <c r="AM19" s="435"/>
      <c r="AN19" s="436"/>
      <c r="AO19" s="436"/>
      <c r="AP19" s="436"/>
      <c r="AQ19" s="436"/>
      <c r="AR19" s="436"/>
      <c r="AS19" s="436"/>
      <c r="AT19" s="436"/>
      <c r="AU19" s="436"/>
      <c r="AV19" s="437"/>
      <c r="AW19" s="435"/>
      <c r="AX19" s="436"/>
      <c r="AY19" s="436"/>
      <c r="AZ19" s="436"/>
      <c r="BA19" s="436"/>
      <c r="BB19" s="436"/>
      <c r="BC19" s="436"/>
      <c r="BD19" s="436"/>
      <c r="BE19" s="436"/>
      <c r="BF19" s="437"/>
      <c r="BG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</row>
    <row r="20" spans="1:79" s="179" customFormat="1" ht="31.9" customHeight="1" x14ac:dyDescent="0.35">
      <c r="A20" s="179">
        <v>0.01</v>
      </c>
      <c r="B20" s="179">
        <v>0.68000000000000038</v>
      </c>
      <c r="C20" s="179">
        <f>IF(LEN(AM20)=0,"",1+ABS((AM20*A20)/LEN(AM20))+A20)</f>
        <v>2478.2662500000001</v>
      </c>
      <c r="D20" s="179">
        <f>IF(LEN(AW20)=0,"",1+ABS((AW20*B20)/LEN(AW20))+B20)</f>
        <v>40215.860000000022</v>
      </c>
      <c r="F20" s="452" t="s">
        <v>514</v>
      </c>
      <c r="G20" s="452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/>
      <c r="AE20" s="452"/>
      <c r="AF20" s="452"/>
      <c r="AG20" s="452"/>
      <c r="AH20" s="452"/>
      <c r="AI20" s="452"/>
      <c r="AJ20" s="451" t="s">
        <v>9</v>
      </c>
      <c r="AK20" s="451"/>
      <c r="AL20" s="451"/>
      <c r="AM20" s="427">
        <f>[3]ITG2!$AM$21</f>
        <v>-1981805</v>
      </c>
      <c r="AN20" s="427"/>
      <c r="AO20" s="427"/>
      <c r="AP20" s="427"/>
      <c r="AQ20" s="427"/>
      <c r="AR20" s="427"/>
      <c r="AS20" s="427"/>
      <c r="AT20" s="427"/>
      <c r="AU20" s="427"/>
      <c r="AV20" s="427"/>
      <c r="AW20" s="427">
        <f>[3]ITG2!$AW$21</f>
        <v>354831</v>
      </c>
      <c r="AX20" s="427"/>
      <c r="AY20" s="427"/>
      <c r="AZ20" s="427"/>
      <c r="BA20" s="427"/>
      <c r="BB20" s="427"/>
      <c r="BC20" s="427"/>
      <c r="BD20" s="427"/>
      <c r="BE20" s="427"/>
      <c r="BF20" s="427"/>
      <c r="BG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</row>
    <row r="21" spans="1:79" s="179" customFormat="1" ht="31.9" customHeight="1" x14ac:dyDescent="0.4">
      <c r="C21" s="206"/>
      <c r="D21" s="206"/>
      <c r="F21" s="452" t="s">
        <v>515</v>
      </c>
      <c r="G21" s="452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  <c r="T21" s="452"/>
      <c r="U21" s="452"/>
      <c r="V21" s="452"/>
      <c r="W21" s="452"/>
      <c r="X21" s="452"/>
      <c r="Y21" s="452"/>
      <c r="Z21" s="452"/>
      <c r="AA21" s="452"/>
      <c r="AB21" s="452"/>
      <c r="AC21" s="452"/>
      <c r="AD21" s="452"/>
      <c r="AE21" s="452"/>
      <c r="AF21" s="452"/>
      <c r="AG21" s="452"/>
      <c r="AH21" s="452"/>
      <c r="AI21" s="452"/>
      <c r="AJ21" s="456"/>
      <c r="AK21" s="457"/>
      <c r="AL21" s="458"/>
      <c r="AM21" s="435"/>
      <c r="AN21" s="436"/>
      <c r="AO21" s="436"/>
      <c r="AP21" s="436"/>
      <c r="AQ21" s="436"/>
      <c r="AR21" s="436"/>
      <c r="AS21" s="436"/>
      <c r="AT21" s="436"/>
      <c r="AU21" s="436"/>
      <c r="AV21" s="437"/>
      <c r="AW21" s="435"/>
      <c r="AX21" s="436"/>
      <c r="AY21" s="436"/>
      <c r="AZ21" s="436"/>
      <c r="BA21" s="436"/>
      <c r="BB21" s="436"/>
      <c r="BC21" s="436"/>
      <c r="BD21" s="436"/>
      <c r="BE21" s="436"/>
      <c r="BF21" s="437"/>
      <c r="BG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</row>
    <row r="22" spans="1:79" s="179" customFormat="1" ht="31.9" customHeight="1" x14ac:dyDescent="0.35">
      <c r="A22" s="179">
        <v>0.02</v>
      </c>
      <c r="B22" s="179">
        <v>0.69000000000000039</v>
      </c>
      <c r="C22" s="179">
        <f t="shared" ref="C22:C50" si="0">IF(LEN(AM22)=0,"",1+ABS((AM22*A22)/LEN(AM22))+A22)</f>
        <v>638.37666666666667</v>
      </c>
      <c r="D22" s="179">
        <f t="shared" ref="D22:D50" si="1">IF(LEN(AW22)=0,"",1+ABS((AW22*B22)/LEN(AW22))+B22)</f>
        <v>37774.245000000024</v>
      </c>
      <c r="F22" s="452" t="s">
        <v>516</v>
      </c>
      <c r="G22" s="45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  <c r="T22" s="452"/>
      <c r="U22" s="452"/>
      <c r="V22" s="452"/>
      <c r="W22" s="452"/>
      <c r="X22" s="452"/>
      <c r="Y22" s="452"/>
      <c r="Z22" s="452"/>
      <c r="AA22" s="452"/>
      <c r="AB22" s="452"/>
      <c r="AC22" s="452"/>
      <c r="AD22" s="452"/>
      <c r="AE22" s="452"/>
      <c r="AF22" s="452"/>
      <c r="AG22" s="452"/>
      <c r="AH22" s="452"/>
      <c r="AI22" s="452"/>
      <c r="AJ22" s="451" t="s">
        <v>12</v>
      </c>
      <c r="AK22" s="451"/>
      <c r="AL22" s="451"/>
      <c r="AM22" s="427">
        <f>[3]ITG2!$AM$23</f>
        <v>191207</v>
      </c>
      <c r="AN22" s="427"/>
      <c r="AO22" s="427"/>
      <c r="AP22" s="427"/>
      <c r="AQ22" s="427"/>
      <c r="AR22" s="427"/>
      <c r="AS22" s="427"/>
      <c r="AT22" s="427"/>
      <c r="AU22" s="427"/>
      <c r="AV22" s="427"/>
      <c r="AW22" s="427">
        <f>[3]ITG2!$AW$23</f>
        <v>328457</v>
      </c>
      <c r="AX22" s="427"/>
      <c r="AY22" s="427"/>
      <c r="AZ22" s="427"/>
      <c r="BA22" s="427"/>
      <c r="BB22" s="427"/>
      <c r="BC22" s="427"/>
      <c r="BD22" s="427"/>
      <c r="BE22" s="427"/>
      <c r="BF22" s="427"/>
      <c r="BG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</row>
    <row r="23" spans="1:79" s="179" customFormat="1" ht="31.9" customHeight="1" x14ac:dyDescent="0.35">
      <c r="A23" s="179">
        <v>0.03</v>
      </c>
      <c r="B23" s="179">
        <v>0.7000000000000004</v>
      </c>
      <c r="C23" s="179">
        <f t="shared" si="0"/>
        <v>96.981999999999999</v>
      </c>
      <c r="D23" s="179">
        <f t="shared" si="1"/>
        <v>3520.8800000000015</v>
      </c>
      <c r="F23" s="452" t="s">
        <v>517</v>
      </c>
      <c r="G23" s="452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  <c r="T23" s="452"/>
      <c r="U23" s="452"/>
      <c r="V23" s="452"/>
      <c r="W23" s="452"/>
      <c r="X23" s="452"/>
      <c r="Y23" s="452"/>
      <c r="Z23" s="452"/>
      <c r="AA23" s="452"/>
      <c r="AB23" s="452"/>
      <c r="AC23" s="452"/>
      <c r="AD23" s="452"/>
      <c r="AE23" s="452"/>
      <c r="AF23" s="452"/>
      <c r="AG23" s="452"/>
      <c r="AH23" s="452"/>
      <c r="AI23" s="452"/>
      <c r="AJ23" s="451" t="s">
        <v>10</v>
      </c>
      <c r="AK23" s="451"/>
      <c r="AL23" s="451"/>
      <c r="AM23" s="427">
        <f>[3]ITG2!$AM$24</f>
        <v>15992</v>
      </c>
      <c r="AN23" s="427"/>
      <c r="AO23" s="427"/>
      <c r="AP23" s="427"/>
      <c r="AQ23" s="427"/>
      <c r="AR23" s="427"/>
      <c r="AS23" s="427"/>
      <c r="AT23" s="427"/>
      <c r="AU23" s="427"/>
      <c r="AV23" s="427"/>
      <c r="AW23" s="427">
        <f>[3]ITG2!$AW$24</f>
        <v>25137</v>
      </c>
      <c r="AX23" s="427"/>
      <c r="AY23" s="427"/>
      <c r="AZ23" s="427"/>
      <c r="BA23" s="427"/>
      <c r="BB23" s="427"/>
      <c r="BC23" s="427"/>
      <c r="BD23" s="427"/>
      <c r="BE23" s="427"/>
      <c r="BF23" s="427"/>
      <c r="BG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</row>
    <row r="24" spans="1:79" s="179" customFormat="1" ht="31.9" customHeight="1" x14ac:dyDescent="0.35">
      <c r="A24" s="179">
        <v>0.04</v>
      </c>
      <c r="B24" s="179">
        <v>0.71000000000000041</v>
      </c>
      <c r="C24" s="179">
        <f t="shared" si="0"/>
        <v>1.04</v>
      </c>
      <c r="D24" s="179">
        <f t="shared" si="1"/>
        <v>448676.06714285741</v>
      </c>
      <c r="F24" s="452" t="s">
        <v>518</v>
      </c>
      <c r="G24" s="452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  <c r="T24" s="452"/>
      <c r="U24" s="452"/>
      <c r="V24" s="452"/>
      <c r="W24" s="452"/>
      <c r="X24" s="452"/>
      <c r="Y24" s="452"/>
      <c r="Z24" s="452"/>
      <c r="AA24" s="452"/>
      <c r="AB24" s="452"/>
      <c r="AC24" s="452"/>
      <c r="AD24" s="452"/>
      <c r="AE24" s="452"/>
      <c r="AF24" s="452"/>
      <c r="AG24" s="452"/>
      <c r="AH24" s="452"/>
      <c r="AI24" s="452"/>
      <c r="AJ24" s="451" t="s">
        <v>16</v>
      </c>
      <c r="AK24" s="451"/>
      <c r="AL24" s="451"/>
      <c r="AM24" s="427">
        <f>[3]ITG2!$AM$25</f>
        <v>0</v>
      </c>
      <c r="AN24" s="427"/>
      <c r="AO24" s="427"/>
      <c r="AP24" s="427"/>
      <c r="AQ24" s="427"/>
      <c r="AR24" s="427"/>
      <c r="AS24" s="427"/>
      <c r="AT24" s="427"/>
      <c r="AU24" s="427"/>
      <c r="AV24" s="427"/>
      <c r="AW24" s="427">
        <f>[3]ITG2!$AW$25</f>
        <v>4423550</v>
      </c>
      <c r="AX24" s="427"/>
      <c r="AY24" s="427"/>
      <c r="AZ24" s="427"/>
      <c r="BA24" s="427"/>
      <c r="BB24" s="427"/>
      <c r="BC24" s="427"/>
      <c r="BD24" s="427"/>
      <c r="BE24" s="427"/>
      <c r="BF24" s="427"/>
      <c r="BG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</row>
    <row r="25" spans="1:79" s="179" customFormat="1" ht="31.9" customHeight="1" x14ac:dyDescent="0.35">
      <c r="A25" s="179">
        <v>0.05</v>
      </c>
      <c r="B25" s="179">
        <v>0.72000000000000042</v>
      </c>
      <c r="C25" s="179">
        <f t="shared" si="0"/>
        <v>396.13000000000005</v>
      </c>
      <c r="D25" s="179">
        <f t="shared" si="1"/>
        <v>1.7200000000000004</v>
      </c>
      <c r="F25" s="452" t="s">
        <v>519</v>
      </c>
      <c r="G25" s="452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  <c r="T25" s="452"/>
      <c r="U25" s="452"/>
      <c r="V25" s="452"/>
      <c r="W25" s="452"/>
      <c r="X25" s="452"/>
      <c r="Y25" s="452"/>
      <c r="Z25" s="452"/>
      <c r="AA25" s="452"/>
      <c r="AB25" s="452"/>
      <c r="AC25" s="452"/>
      <c r="AD25" s="452"/>
      <c r="AE25" s="452"/>
      <c r="AF25" s="452"/>
      <c r="AG25" s="452"/>
      <c r="AH25" s="452"/>
      <c r="AI25" s="452"/>
      <c r="AJ25" s="451" t="s">
        <v>19</v>
      </c>
      <c r="AK25" s="451"/>
      <c r="AL25" s="451"/>
      <c r="AM25" s="427">
        <f>[3]ITG2!$AM$26</f>
        <v>39508</v>
      </c>
      <c r="AN25" s="427"/>
      <c r="AO25" s="427"/>
      <c r="AP25" s="427"/>
      <c r="AQ25" s="427"/>
      <c r="AR25" s="427"/>
      <c r="AS25" s="427"/>
      <c r="AT25" s="427"/>
      <c r="AU25" s="427"/>
      <c r="AV25" s="427"/>
      <c r="AW25" s="427">
        <f>[3]ITG2!$AW$26</f>
        <v>0</v>
      </c>
      <c r="AX25" s="427"/>
      <c r="AY25" s="427"/>
      <c r="AZ25" s="427"/>
      <c r="BA25" s="427"/>
      <c r="BB25" s="427"/>
      <c r="BC25" s="427"/>
      <c r="BD25" s="427"/>
      <c r="BE25" s="427"/>
      <c r="BF25" s="427"/>
      <c r="BG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</row>
    <row r="26" spans="1:79" s="179" customFormat="1" ht="31.9" customHeight="1" x14ac:dyDescent="0.35">
      <c r="A26" s="179">
        <v>6.0000000000000005E-2</v>
      </c>
      <c r="B26" s="179">
        <v>0.73000000000000043</v>
      </c>
      <c r="C26" s="179">
        <f t="shared" si="0"/>
        <v>1165.1500000000001</v>
      </c>
      <c r="D26" s="179">
        <f t="shared" si="1"/>
        <v>27955.13333333335</v>
      </c>
      <c r="F26" s="452" t="s">
        <v>520</v>
      </c>
      <c r="G26" s="452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  <c r="T26" s="452"/>
      <c r="U26" s="452"/>
      <c r="V26" s="452"/>
      <c r="W26" s="452"/>
      <c r="X26" s="452"/>
      <c r="Y26" s="452"/>
      <c r="Z26" s="452"/>
      <c r="AA26" s="452"/>
      <c r="AB26" s="452"/>
      <c r="AC26" s="452"/>
      <c r="AD26" s="452"/>
      <c r="AE26" s="452"/>
      <c r="AF26" s="452"/>
      <c r="AG26" s="452"/>
      <c r="AH26" s="452"/>
      <c r="AI26" s="452"/>
      <c r="AJ26" s="451" t="s">
        <v>22</v>
      </c>
      <c r="AK26" s="451"/>
      <c r="AL26" s="451"/>
      <c r="AM26" s="427">
        <f>[3]ITG2!$AM$27</f>
        <v>116409</v>
      </c>
      <c r="AN26" s="427"/>
      <c r="AO26" s="427"/>
      <c r="AP26" s="427"/>
      <c r="AQ26" s="427"/>
      <c r="AR26" s="427"/>
      <c r="AS26" s="427"/>
      <c r="AT26" s="427"/>
      <c r="AU26" s="427"/>
      <c r="AV26" s="427"/>
      <c r="AW26" s="427">
        <f>[3]ITG2!$AW$27</f>
        <v>229754</v>
      </c>
      <c r="AX26" s="427"/>
      <c r="AY26" s="427"/>
      <c r="AZ26" s="427"/>
      <c r="BA26" s="427"/>
      <c r="BB26" s="427"/>
      <c r="BC26" s="427"/>
      <c r="BD26" s="427"/>
      <c r="BE26" s="427"/>
      <c r="BF26" s="427"/>
      <c r="BG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V26" s="14"/>
      <c r="BW26" s="14"/>
      <c r="BX26" s="14"/>
      <c r="BY26" s="14"/>
      <c r="BZ26" s="14"/>
      <c r="CA26" s="14"/>
    </row>
    <row r="27" spans="1:79" s="179" customFormat="1" ht="31.9" customHeight="1" x14ac:dyDescent="0.35">
      <c r="A27" s="179">
        <v>7.0000000000000007E-2</v>
      </c>
      <c r="B27" s="179">
        <v>0.74000000000000044</v>
      </c>
      <c r="C27" s="179">
        <f t="shared" si="0"/>
        <v>1.07</v>
      </c>
      <c r="D27" s="179">
        <f t="shared" si="1"/>
        <v>1.7400000000000004</v>
      </c>
      <c r="F27" s="452" t="s">
        <v>521</v>
      </c>
      <c r="G27" s="452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  <c r="T27" s="452"/>
      <c r="U27" s="452"/>
      <c r="V27" s="452"/>
      <c r="W27" s="452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  <c r="AI27" s="452"/>
      <c r="AJ27" s="451" t="s">
        <v>25</v>
      </c>
      <c r="AK27" s="451"/>
      <c r="AL27" s="451"/>
      <c r="AM27" s="427">
        <f>[3]ITG2!$AM$28</f>
        <v>0</v>
      </c>
      <c r="AN27" s="427"/>
      <c r="AO27" s="427"/>
      <c r="AP27" s="427"/>
      <c r="AQ27" s="427"/>
      <c r="AR27" s="427"/>
      <c r="AS27" s="427"/>
      <c r="AT27" s="427"/>
      <c r="AU27" s="427"/>
      <c r="AV27" s="427"/>
      <c r="AW27" s="427">
        <f>[3]ITG2!$AW$28</f>
        <v>0</v>
      </c>
      <c r="AX27" s="427"/>
      <c r="AY27" s="427"/>
      <c r="AZ27" s="427"/>
      <c r="BA27" s="427"/>
      <c r="BB27" s="427"/>
      <c r="BC27" s="427"/>
      <c r="BD27" s="427"/>
      <c r="BE27" s="427"/>
      <c r="BF27" s="427"/>
      <c r="BG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V27" s="14"/>
      <c r="BW27" s="14"/>
      <c r="BX27" s="14"/>
      <c r="BY27" s="14"/>
      <c r="BZ27" s="14"/>
      <c r="CA27" s="14"/>
    </row>
    <row r="28" spans="1:79" s="179" customFormat="1" ht="31.9" customHeight="1" x14ac:dyDescent="0.35">
      <c r="A28" s="179">
        <v>0.08</v>
      </c>
      <c r="B28" s="179">
        <v>0.75000000000000044</v>
      </c>
      <c r="C28" s="179">
        <f t="shared" si="0"/>
        <v>1.08</v>
      </c>
      <c r="D28" s="179">
        <f t="shared" si="1"/>
        <v>1641.8125000000009</v>
      </c>
      <c r="F28" s="452" t="s">
        <v>522</v>
      </c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452"/>
      <c r="U28" s="452"/>
      <c r="V28" s="452"/>
      <c r="W28" s="452"/>
      <c r="X28" s="452"/>
      <c r="Y28" s="452"/>
      <c r="Z28" s="452"/>
      <c r="AA28" s="452"/>
      <c r="AB28" s="452"/>
      <c r="AC28" s="452"/>
      <c r="AD28" s="452"/>
      <c r="AE28" s="452"/>
      <c r="AF28" s="452"/>
      <c r="AG28" s="452"/>
      <c r="AH28" s="452"/>
      <c r="AI28" s="452"/>
      <c r="AJ28" s="451" t="s">
        <v>27</v>
      </c>
      <c r="AK28" s="451"/>
      <c r="AL28" s="451"/>
      <c r="AM28" s="427">
        <f>[3]ITG2!$AM$29</f>
        <v>0</v>
      </c>
      <c r="AN28" s="427"/>
      <c r="AO28" s="427"/>
      <c r="AP28" s="427"/>
      <c r="AQ28" s="427"/>
      <c r="AR28" s="427"/>
      <c r="AS28" s="427"/>
      <c r="AT28" s="427"/>
      <c r="AU28" s="427"/>
      <c r="AV28" s="427"/>
      <c r="AW28" s="427">
        <f>[3]ITG2!$AW$29</f>
        <v>8747</v>
      </c>
      <c r="AX28" s="427"/>
      <c r="AY28" s="427"/>
      <c r="AZ28" s="427"/>
      <c r="BA28" s="427"/>
      <c r="BB28" s="427"/>
      <c r="BC28" s="427"/>
      <c r="BD28" s="427"/>
      <c r="BE28" s="427"/>
      <c r="BF28" s="427"/>
      <c r="BG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V28" s="14"/>
      <c r="BW28" s="14"/>
      <c r="BX28" s="14"/>
      <c r="BY28" s="14"/>
      <c r="BZ28" s="14"/>
      <c r="CA28" s="14"/>
    </row>
    <row r="29" spans="1:79" s="179" customFormat="1" ht="31.9" customHeight="1" x14ac:dyDescent="0.35">
      <c r="A29" s="179">
        <v>0.09</v>
      </c>
      <c r="B29" s="179">
        <v>0.76000000000000045</v>
      </c>
      <c r="C29" s="179">
        <f t="shared" si="0"/>
        <v>913.27599999999995</v>
      </c>
      <c r="D29" s="179">
        <f t="shared" si="1"/>
        <v>11262.528000000008</v>
      </c>
      <c r="F29" s="452" t="s">
        <v>523</v>
      </c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  <c r="X29" s="452"/>
      <c r="Y29" s="452"/>
      <c r="Z29" s="452"/>
      <c r="AA29" s="452"/>
      <c r="AB29" s="452"/>
      <c r="AC29" s="452"/>
      <c r="AD29" s="452"/>
      <c r="AE29" s="452"/>
      <c r="AF29" s="452"/>
      <c r="AG29" s="452"/>
      <c r="AH29" s="452"/>
      <c r="AI29" s="452"/>
      <c r="AJ29" s="451" t="s">
        <v>30</v>
      </c>
      <c r="AK29" s="451"/>
      <c r="AL29" s="451"/>
      <c r="AM29" s="427">
        <f>[3]ITG2!$AM$30</f>
        <v>50677</v>
      </c>
      <c r="AN29" s="427"/>
      <c r="AO29" s="427"/>
      <c r="AP29" s="427"/>
      <c r="AQ29" s="427"/>
      <c r="AR29" s="427"/>
      <c r="AS29" s="427"/>
      <c r="AT29" s="427"/>
      <c r="AU29" s="427"/>
      <c r="AV29" s="427"/>
      <c r="AW29" s="427">
        <f>[3]ITG2!$AW$30</f>
        <v>74084</v>
      </c>
      <c r="AX29" s="427"/>
      <c r="AY29" s="427"/>
      <c r="AZ29" s="427"/>
      <c r="BA29" s="427"/>
      <c r="BB29" s="427"/>
      <c r="BC29" s="427"/>
      <c r="BD29" s="427"/>
      <c r="BE29" s="427"/>
      <c r="BF29" s="427"/>
      <c r="BG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V29" s="14"/>
      <c r="BW29" s="14"/>
      <c r="BX29" s="14"/>
      <c r="BY29" s="14"/>
      <c r="BZ29" s="14"/>
      <c r="CA29" s="14"/>
    </row>
    <row r="30" spans="1:79" s="179" customFormat="1" ht="31.9" customHeight="1" x14ac:dyDescent="0.35">
      <c r="A30" s="179">
        <v>9.9999999999999992E-2</v>
      </c>
      <c r="B30" s="179">
        <v>0.77000000000000046</v>
      </c>
      <c r="C30" s="179">
        <f t="shared" si="0"/>
        <v>6897.65</v>
      </c>
      <c r="D30" s="179">
        <f t="shared" si="1"/>
        <v>559871.96000000031</v>
      </c>
      <c r="F30" s="455" t="s">
        <v>524</v>
      </c>
      <c r="G30" s="455"/>
      <c r="H30" s="455"/>
      <c r="I30" s="455"/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5"/>
      <c r="AA30" s="455"/>
      <c r="AB30" s="455"/>
      <c r="AC30" s="455"/>
      <c r="AD30" s="455"/>
      <c r="AE30" s="455"/>
      <c r="AF30" s="455"/>
      <c r="AG30" s="455"/>
      <c r="AH30" s="455"/>
      <c r="AI30" s="455"/>
      <c r="AJ30" s="439" t="s">
        <v>33</v>
      </c>
      <c r="AK30" s="439"/>
      <c r="AL30" s="439"/>
      <c r="AM30" s="420">
        <f t="array" ref="AM30">IF(AND(ISBLANK(AM22:AV29)),"",SUM(AM22:AV29))</f>
        <v>413793</v>
      </c>
      <c r="AN30" s="420"/>
      <c r="AO30" s="420"/>
      <c r="AP30" s="420"/>
      <c r="AQ30" s="420"/>
      <c r="AR30" s="420"/>
      <c r="AS30" s="420"/>
      <c r="AT30" s="420"/>
      <c r="AU30" s="420"/>
      <c r="AV30" s="420"/>
      <c r="AW30" s="420">
        <f t="array" ref="AW30">IF(AND(ISBLANK(AW22:BF29)),"",SUM(AW22:BF29))</f>
        <v>5089729</v>
      </c>
      <c r="AX30" s="420"/>
      <c r="AY30" s="420"/>
      <c r="AZ30" s="420"/>
      <c r="BA30" s="420"/>
      <c r="BB30" s="420"/>
      <c r="BC30" s="420"/>
      <c r="BD30" s="420"/>
      <c r="BE30" s="420"/>
      <c r="BF30" s="420"/>
      <c r="BG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V30" s="183"/>
      <c r="BW30" s="183"/>
      <c r="BX30" s="183"/>
      <c r="BY30" s="183"/>
      <c r="BZ30" s="183"/>
      <c r="CA30" s="183"/>
    </row>
    <row r="31" spans="1:79" s="179" customFormat="1" ht="31.9" customHeight="1" x14ac:dyDescent="0.35">
      <c r="A31" s="179">
        <v>0.10999999999999999</v>
      </c>
      <c r="B31" s="179">
        <v>0.78000000000000047</v>
      </c>
      <c r="C31" s="179" t="str">
        <f t="shared" si="0"/>
        <v/>
      </c>
      <c r="D31" s="179" t="str">
        <f t="shared" si="1"/>
        <v/>
      </c>
      <c r="F31" s="452" t="s">
        <v>525</v>
      </c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452"/>
      <c r="V31" s="452"/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1" t="s">
        <v>35</v>
      </c>
      <c r="AK31" s="451"/>
      <c r="AL31" s="451"/>
      <c r="AM31" s="427"/>
      <c r="AN31" s="427"/>
      <c r="AO31" s="427"/>
      <c r="AP31" s="427"/>
      <c r="AQ31" s="427"/>
      <c r="AR31" s="427"/>
      <c r="AS31" s="427"/>
      <c r="AT31" s="427"/>
      <c r="AU31" s="427"/>
      <c r="AV31" s="427"/>
      <c r="AW31" s="427"/>
      <c r="AX31" s="427"/>
      <c r="AY31" s="427"/>
      <c r="AZ31" s="427"/>
      <c r="BA31" s="427"/>
      <c r="BB31" s="427"/>
      <c r="BC31" s="427"/>
      <c r="BD31" s="427"/>
      <c r="BE31" s="427"/>
      <c r="BF31" s="427"/>
      <c r="BG31" s="14"/>
      <c r="BJ31" s="14"/>
      <c r="BK31" s="14"/>
      <c r="BL31" s="14"/>
      <c r="BM31" s="14"/>
      <c r="BN31" s="14"/>
      <c r="BO31" s="14"/>
      <c r="BP31" s="14"/>
      <c r="BQ31" s="14"/>
      <c r="BR31" s="14"/>
      <c r="BV31" s="14"/>
      <c r="BW31" s="14"/>
      <c r="BX31" s="14"/>
      <c r="BY31" s="14"/>
      <c r="BZ31" s="14"/>
      <c r="CA31" s="14"/>
    </row>
    <row r="32" spans="1:79" s="179" customFormat="1" ht="64.5" customHeight="1" x14ac:dyDescent="0.35">
      <c r="A32" s="179">
        <v>0.11999999999999998</v>
      </c>
      <c r="B32" s="179">
        <v>0.79000000000000048</v>
      </c>
      <c r="C32" s="179" t="str">
        <f t="shared" si="0"/>
        <v/>
      </c>
      <c r="D32" s="179" t="str">
        <f t="shared" si="1"/>
        <v/>
      </c>
      <c r="F32" s="426" t="s">
        <v>526</v>
      </c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26"/>
      <c r="AB32" s="426"/>
      <c r="AC32" s="426"/>
      <c r="AD32" s="426"/>
      <c r="AE32" s="426"/>
      <c r="AF32" s="426"/>
      <c r="AG32" s="426"/>
      <c r="AH32" s="426"/>
      <c r="AI32" s="426"/>
      <c r="AJ32" s="451" t="s">
        <v>20</v>
      </c>
      <c r="AK32" s="451"/>
      <c r="AL32" s="451"/>
      <c r="AM32" s="427"/>
      <c r="AN32" s="427"/>
      <c r="AO32" s="427"/>
      <c r="AP32" s="427"/>
      <c r="AQ32" s="427"/>
      <c r="AR32" s="427"/>
      <c r="AS32" s="427"/>
      <c r="AT32" s="427"/>
      <c r="AU32" s="427"/>
      <c r="AV32" s="427"/>
      <c r="AW32" s="427"/>
      <c r="AX32" s="427"/>
      <c r="AY32" s="427"/>
      <c r="AZ32" s="427"/>
      <c r="BA32" s="427"/>
      <c r="BB32" s="427"/>
      <c r="BC32" s="427"/>
      <c r="BD32" s="427"/>
      <c r="BE32" s="427"/>
      <c r="BF32" s="427"/>
      <c r="BG32" s="14"/>
      <c r="BJ32" s="14"/>
      <c r="BK32" s="14"/>
      <c r="BL32" s="14"/>
      <c r="BM32" s="14"/>
      <c r="BN32" s="14"/>
      <c r="BO32" s="14"/>
      <c r="BP32" s="14"/>
      <c r="BQ32" s="14"/>
      <c r="BR32" s="14"/>
      <c r="BV32" s="14"/>
      <c r="BW32" s="14"/>
      <c r="BX32" s="14"/>
      <c r="BY32" s="14"/>
      <c r="BZ32" s="14"/>
      <c r="CA32" s="14"/>
    </row>
    <row r="33" spans="1:79" s="179" customFormat="1" ht="31.9" customHeight="1" x14ac:dyDescent="0.35">
      <c r="A33" s="179">
        <v>0.12999999999999998</v>
      </c>
      <c r="B33" s="179">
        <v>0.80000000000000049</v>
      </c>
      <c r="C33" s="179">
        <f t="shared" si="0"/>
        <v>29.469999999999995</v>
      </c>
      <c r="D33" s="179">
        <f t="shared" si="1"/>
        <v>11963.800000000007</v>
      </c>
      <c r="F33" s="452" t="s">
        <v>527</v>
      </c>
      <c r="G33" s="452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  <c r="T33" s="452"/>
      <c r="U33" s="452"/>
      <c r="V33" s="452"/>
      <c r="W33" s="452"/>
      <c r="X33" s="452"/>
      <c r="Y33" s="452"/>
      <c r="Z33" s="452"/>
      <c r="AA33" s="452"/>
      <c r="AB33" s="452"/>
      <c r="AC33" s="452"/>
      <c r="AD33" s="452"/>
      <c r="AE33" s="452"/>
      <c r="AF33" s="452"/>
      <c r="AG33" s="452"/>
      <c r="AH33" s="452"/>
      <c r="AI33" s="452"/>
      <c r="AJ33" s="451" t="s">
        <v>40</v>
      </c>
      <c r="AK33" s="451"/>
      <c r="AL33" s="451"/>
      <c r="AM33" s="427">
        <f>[3]ITG2!$AM$34</f>
        <v>-1090</v>
      </c>
      <c r="AN33" s="427"/>
      <c r="AO33" s="427"/>
      <c r="AP33" s="427"/>
      <c r="AQ33" s="427"/>
      <c r="AR33" s="427"/>
      <c r="AS33" s="427"/>
      <c r="AT33" s="427"/>
      <c r="AU33" s="427"/>
      <c r="AV33" s="427"/>
      <c r="AW33" s="427">
        <f>[3]ITG2!$AW$34</f>
        <v>-89715</v>
      </c>
      <c r="AX33" s="427"/>
      <c r="AY33" s="427"/>
      <c r="AZ33" s="427"/>
      <c r="BA33" s="427"/>
      <c r="BB33" s="427"/>
      <c r="BC33" s="427"/>
      <c r="BD33" s="427"/>
      <c r="BE33" s="427"/>
      <c r="BF33" s="427"/>
      <c r="BG33" s="14"/>
      <c r="BI33" s="184"/>
      <c r="BJ33" s="14"/>
      <c r="BK33" s="14"/>
      <c r="BL33" s="14"/>
      <c r="BM33" s="14"/>
      <c r="BN33" s="14"/>
      <c r="BO33" s="14"/>
      <c r="BP33" s="14"/>
      <c r="BQ33" s="14"/>
      <c r="BR33" s="14"/>
      <c r="BV33" s="14"/>
      <c r="BW33" s="14"/>
      <c r="BX33" s="14"/>
      <c r="BY33" s="14"/>
      <c r="BZ33" s="14"/>
      <c r="CA33" s="14"/>
    </row>
    <row r="34" spans="1:79" s="207" customFormat="1" ht="32.25" customHeight="1" x14ac:dyDescent="0.35">
      <c r="A34" s="207">
        <v>0.13999999999999999</v>
      </c>
      <c r="B34" s="207">
        <v>0.8100000000000005</v>
      </c>
      <c r="C34" s="207" t="str">
        <f t="shared" si="0"/>
        <v/>
      </c>
      <c r="D34" s="207" t="str">
        <f t="shared" si="1"/>
        <v/>
      </c>
      <c r="F34" s="426" t="s">
        <v>528</v>
      </c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26"/>
      <c r="AB34" s="426"/>
      <c r="AC34" s="426"/>
      <c r="AD34" s="426"/>
      <c r="AE34" s="426"/>
      <c r="AF34" s="426"/>
      <c r="AG34" s="426"/>
      <c r="AH34" s="426"/>
      <c r="AI34" s="426"/>
      <c r="AJ34" s="453" t="s">
        <v>42</v>
      </c>
      <c r="AK34" s="454"/>
      <c r="AL34" s="454"/>
      <c r="AM34" s="427"/>
      <c r="AN34" s="427"/>
      <c r="AO34" s="427"/>
      <c r="AP34" s="427"/>
      <c r="AQ34" s="427"/>
      <c r="AR34" s="427"/>
      <c r="AS34" s="427"/>
      <c r="AT34" s="427"/>
      <c r="AU34" s="427"/>
      <c r="AV34" s="427"/>
      <c r="AW34" s="427"/>
      <c r="AX34" s="427"/>
      <c r="AY34" s="427"/>
      <c r="AZ34" s="427"/>
      <c r="BA34" s="427"/>
      <c r="BB34" s="427"/>
      <c r="BC34" s="427"/>
      <c r="BD34" s="427"/>
      <c r="BE34" s="427"/>
      <c r="BF34" s="427"/>
      <c r="BG34" s="208"/>
      <c r="BI34" s="184"/>
      <c r="BJ34" s="208"/>
      <c r="BM34" s="208"/>
      <c r="BN34" s="208"/>
      <c r="BO34" s="208"/>
      <c r="BP34" s="208"/>
      <c r="BQ34" s="208"/>
      <c r="BR34" s="208"/>
      <c r="BV34" s="208"/>
      <c r="BW34" s="208"/>
      <c r="BX34" s="208"/>
      <c r="BY34" s="208"/>
      <c r="BZ34" s="208"/>
      <c r="CA34" s="208"/>
    </row>
    <row r="35" spans="1:79" s="207" customFormat="1" ht="32.25" customHeight="1" x14ac:dyDescent="0.35">
      <c r="A35" s="207">
        <v>0.15</v>
      </c>
      <c r="B35" s="207">
        <v>0.82000000000000051</v>
      </c>
      <c r="C35" s="207" t="str">
        <f t="shared" si="0"/>
        <v/>
      </c>
      <c r="D35" s="207" t="str">
        <f t="shared" si="1"/>
        <v/>
      </c>
      <c r="F35" s="426" t="s">
        <v>529</v>
      </c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53" t="s">
        <v>44</v>
      </c>
      <c r="AK35" s="454"/>
      <c r="AL35" s="454"/>
      <c r="AM35" s="427"/>
      <c r="AN35" s="427"/>
      <c r="AO35" s="427"/>
      <c r="AP35" s="427"/>
      <c r="AQ35" s="427"/>
      <c r="AR35" s="427"/>
      <c r="AS35" s="427"/>
      <c r="AT35" s="427"/>
      <c r="AU35" s="427"/>
      <c r="AV35" s="427"/>
      <c r="AW35" s="427"/>
      <c r="AX35" s="427"/>
      <c r="AY35" s="427"/>
      <c r="AZ35" s="427"/>
      <c r="BA35" s="427"/>
      <c r="BB35" s="427"/>
      <c r="BC35" s="427"/>
      <c r="BD35" s="427"/>
      <c r="BE35" s="427"/>
      <c r="BF35" s="427"/>
      <c r="BG35" s="208"/>
      <c r="BI35" s="184"/>
      <c r="BJ35" s="208"/>
      <c r="BM35" s="208"/>
      <c r="BN35" s="208"/>
      <c r="BO35" s="208"/>
      <c r="BP35" s="208"/>
      <c r="BQ35" s="208"/>
      <c r="BR35" s="208"/>
      <c r="BV35" s="208"/>
      <c r="BW35" s="208"/>
      <c r="BX35" s="208"/>
      <c r="BY35" s="208"/>
      <c r="BZ35" s="208"/>
      <c r="CA35" s="208"/>
    </row>
    <row r="36" spans="1:79" s="179" customFormat="1" ht="31.9" customHeight="1" x14ac:dyDescent="0.35">
      <c r="A36" s="179">
        <v>0.16</v>
      </c>
      <c r="B36" s="179">
        <v>0.83000000000000052</v>
      </c>
      <c r="C36" s="179">
        <f t="shared" si="0"/>
        <v>3671.08</v>
      </c>
      <c r="D36" s="179">
        <f t="shared" si="1"/>
        <v>26711.585714285735</v>
      </c>
      <c r="F36" s="452" t="s">
        <v>530</v>
      </c>
      <c r="G36" s="452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  <c r="T36" s="452"/>
      <c r="U36" s="452"/>
      <c r="V36" s="452"/>
      <c r="W36" s="452"/>
      <c r="X36" s="452"/>
      <c r="Y36" s="452"/>
      <c r="Z36" s="452"/>
      <c r="AA36" s="452"/>
      <c r="AB36" s="452"/>
      <c r="AC36" s="452"/>
      <c r="AD36" s="452"/>
      <c r="AE36" s="452"/>
      <c r="AF36" s="452"/>
      <c r="AG36" s="452"/>
      <c r="AH36" s="452"/>
      <c r="AI36" s="452"/>
      <c r="AJ36" s="451" t="s">
        <v>47</v>
      </c>
      <c r="AK36" s="451"/>
      <c r="AL36" s="451"/>
      <c r="AM36" s="427">
        <f>[3]ITG2!$AM$37</f>
        <v>137622</v>
      </c>
      <c r="AN36" s="427"/>
      <c r="AO36" s="427"/>
      <c r="AP36" s="427"/>
      <c r="AQ36" s="427"/>
      <c r="AR36" s="427"/>
      <c r="AS36" s="427"/>
      <c r="AT36" s="427"/>
      <c r="AU36" s="427"/>
      <c r="AV36" s="427"/>
      <c r="AW36" s="427">
        <f>[3]ITG2!$AW$37</f>
        <v>-225263</v>
      </c>
      <c r="AX36" s="427"/>
      <c r="AY36" s="427"/>
      <c r="AZ36" s="427"/>
      <c r="BA36" s="427"/>
      <c r="BB36" s="427"/>
      <c r="BC36" s="427"/>
      <c r="BD36" s="427"/>
      <c r="BE36" s="427"/>
      <c r="BF36" s="427"/>
      <c r="BG36" s="14"/>
      <c r="BI36" s="184"/>
      <c r="BJ36" s="14"/>
      <c r="BM36" s="14"/>
      <c r="BN36" s="14"/>
      <c r="BO36" s="14"/>
      <c r="BP36" s="14"/>
      <c r="BQ36" s="14"/>
      <c r="BR36" s="14"/>
      <c r="BV36" s="14"/>
      <c r="BW36" s="14"/>
      <c r="BX36" s="14"/>
      <c r="BY36" s="14"/>
      <c r="BZ36" s="14"/>
      <c r="CA36" s="14"/>
    </row>
    <row r="37" spans="1:79" s="179" customFormat="1" ht="31.9" customHeight="1" x14ac:dyDescent="0.35">
      <c r="A37" s="179">
        <v>0.17</v>
      </c>
      <c r="B37" s="179">
        <v>0.84000000000000052</v>
      </c>
      <c r="C37" s="179" t="str">
        <f t="shared" si="0"/>
        <v/>
      </c>
      <c r="D37" s="179" t="str">
        <f t="shared" si="1"/>
        <v/>
      </c>
      <c r="F37" s="452" t="s">
        <v>531</v>
      </c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452"/>
      <c r="X37" s="452"/>
      <c r="Y37" s="452"/>
      <c r="Z37" s="452"/>
      <c r="AA37" s="452"/>
      <c r="AB37" s="452"/>
      <c r="AC37" s="452"/>
      <c r="AD37" s="452"/>
      <c r="AE37" s="452"/>
      <c r="AF37" s="452"/>
      <c r="AG37" s="452"/>
      <c r="AH37" s="452"/>
      <c r="AI37" s="452"/>
      <c r="AJ37" s="451" t="s">
        <v>50</v>
      </c>
      <c r="AK37" s="451"/>
      <c r="AL37" s="451"/>
      <c r="AM37" s="427"/>
      <c r="AN37" s="427"/>
      <c r="AO37" s="427"/>
      <c r="AP37" s="427"/>
      <c r="AQ37" s="427"/>
      <c r="AR37" s="427"/>
      <c r="AS37" s="427"/>
      <c r="AT37" s="427"/>
      <c r="AU37" s="427"/>
      <c r="AV37" s="427"/>
      <c r="AW37" s="427"/>
      <c r="AX37" s="427"/>
      <c r="AY37" s="427"/>
      <c r="AZ37" s="427"/>
      <c r="BA37" s="427"/>
      <c r="BB37" s="427"/>
      <c r="BC37" s="427"/>
      <c r="BD37" s="427"/>
      <c r="BE37" s="427"/>
      <c r="BF37" s="427"/>
      <c r="BG37" s="14"/>
      <c r="BI37" s="184"/>
      <c r="BJ37" s="14"/>
      <c r="BN37" s="14"/>
      <c r="BO37" s="14"/>
      <c r="BP37" s="14"/>
      <c r="BQ37" s="14"/>
      <c r="BR37" s="14"/>
      <c r="BV37" s="14"/>
      <c r="BW37" s="14"/>
      <c r="BX37" s="14"/>
      <c r="BY37" s="14"/>
      <c r="BZ37" s="14"/>
      <c r="CA37" s="14"/>
    </row>
    <row r="38" spans="1:79" s="179" customFormat="1" ht="31.9" customHeight="1" x14ac:dyDescent="0.35">
      <c r="A38" s="179">
        <v>0.18000000000000002</v>
      </c>
      <c r="B38" s="179">
        <v>0.85000000000000053</v>
      </c>
      <c r="C38" s="179">
        <f t="shared" si="0"/>
        <v>4699.0514285714298</v>
      </c>
      <c r="D38" s="179">
        <f t="shared" si="1"/>
        <v>59246.566666666702</v>
      </c>
      <c r="F38" s="452" t="s">
        <v>532</v>
      </c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  <c r="T38" s="452"/>
      <c r="U38" s="452"/>
      <c r="V38" s="452"/>
      <c r="W38" s="452"/>
      <c r="X38" s="452"/>
      <c r="Y38" s="452"/>
      <c r="Z38" s="452"/>
      <c r="AA38" s="452"/>
      <c r="AB38" s="452"/>
      <c r="AC38" s="452"/>
      <c r="AD38" s="452"/>
      <c r="AE38" s="452"/>
      <c r="AF38" s="452"/>
      <c r="AG38" s="452"/>
      <c r="AH38" s="452"/>
      <c r="AI38" s="452"/>
      <c r="AJ38" s="451" t="s">
        <v>52</v>
      </c>
      <c r="AK38" s="451"/>
      <c r="AL38" s="451"/>
      <c r="AM38" s="427">
        <f>[3]ITG2!$AM$39</f>
        <v>-182695</v>
      </c>
      <c r="AN38" s="427"/>
      <c r="AO38" s="427"/>
      <c r="AP38" s="427"/>
      <c r="AQ38" s="427"/>
      <c r="AR38" s="427"/>
      <c r="AS38" s="427"/>
      <c r="AT38" s="427"/>
      <c r="AU38" s="427"/>
      <c r="AV38" s="427"/>
      <c r="AW38" s="427">
        <f>[3]ITG2!$AW$39</f>
        <v>418198</v>
      </c>
      <c r="AX38" s="427"/>
      <c r="AY38" s="427"/>
      <c r="AZ38" s="427"/>
      <c r="BA38" s="427"/>
      <c r="BB38" s="427"/>
      <c r="BC38" s="427"/>
      <c r="BD38" s="427"/>
      <c r="BE38" s="427"/>
      <c r="BF38" s="427"/>
      <c r="BG38" s="14"/>
      <c r="BI38" s="184"/>
      <c r="BJ38" s="14"/>
      <c r="BN38" s="14"/>
      <c r="BO38" s="14"/>
      <c r="BP38" s="14"/>
      <c r="BQ38" s="14"/>
      <c r="BR38" s="14"/>
      <c r="BV38" s="14"/>
      <c r="BW38" s="14"/>
      <c r="BX38" s="14"/>
      <c r="BY38" s="14"/>
      <c r="BZ38" s="14"/>
      <c r="CA38" s="14"/>
    </row>
    <row r="39" spans="1:79" s="179" customFormat="1" ht="31.9" customHeight="1" x14ac:dyDescent="0.35">
      <c r="A39" s="179">
        <v>0.19000000000000003</v>
      </c>
      <c r="B39" s="179">
        <v>0.86000000000000054</v>
      </c>
      <c r="C39" s="179">
        <f t="shared" si="0"/>
        <v>793.41400000000021</v>
      </c>
      <c r="D39" s="179">
        <f t="shared" si="1"/>
        <v>1044.3520000000005</v>
      </c>
      <c r="F39" s="452" t="s">
        <v>533</v>
      </c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452"/>
      <c r="Y39" s="452"/>
      <c r="Z39" s="452"/>
      <c r="AA39" s="452"/>
      <c r="AB39" s="452"/>
      <c r="AC39" s="452"/>
      <c r="AD39" s="452"/>
      <c r="AE39" s="452"/>
      <c r="AF39" s="452"/>
      <c r="AG39" s="452"/>
      <c r="AH39" s="452"/>
      <c r="AI39" s="452"/>
      <c r="AJ39" s="451" t="s">
        <v>55</v>
      </c>
      <c r="AK39" s="451"/>
      <c r="AL39" s="451"/>
      <c r="AM39" s="427">
        <f>[3]ITG2!$AM$40</f>
        <v>20848</v>
      </c>
      <c r="AN39" s="427"/>
      <c r="AO39" s="427"/>
      <c r="AP39" s="427"/>
      <c r="AQ39" s="427"/>
      <c r="AR39" s="427"/>
      <c r="AS39" s="427"/>
      <c r="AT39" s="427"/>
      <c r="AU39" s="427"/>
      <c r="AV39" s="427"/>
      <c r="AW39" s="427">
        <f>[3]ITG2!$AW$40</f>
        <v>-6061</v>
      </c>
      <c r="AX39" s="427"/>
      <c r="AY39" s="427"/>
      <c r="AZ39" s="427"/>
      <c r="BA39" s="427"/>
      <c r="BB39" s="427"/>
      <c r="BC39" s="427"/>
      <c r="BD39" s="427"/>
      <c r="BE39" s="427"/>
      <c r="BF39" s="427"/>
      <c r="BG39" s="14"/>
      <c r="BI39" s="184"/>
      <c r="BJ39" s="14"/>
      <c r="BN39" s="14"/>
      <c r="BO39" s="14"/>
      <c r="BP39" s="14"/>
      <c r="BQ39" s="14"/>
      <c r="BR39" s="14"/>
      <c r="BV39" s="14"/>
      <c r="BW39" s="14"/>
      <c r="BX39" s="14"/>
      <c r="BY39" s="14"/>
      <c r="BZ39" s="14"/>
      <c r="CA39" s="14"/>
    </row>
    <row r="40" spans="1:79" s="179" customFormat="1" ht="31.5" customHeight="1" x14ac:dyDescent="0.35">
      <c r="A40" s="179">
        <v>0.20000000000000004</v>
      </c>
      <c r="B40" s="179">
        <v>0.87000000000000055</v>
      </c>
      <c r="C40" s="179">
        <f t="shared" si="0"/>
        <v>1359.166666666667</v>
      </c>
      <c r="D40" s="179">
        <f t="shared" si="1"/>
        <v>52575.597142857179</v>
      </c>
      <c r="F40" s="426" t="s">
        <v>534</v>
      </c>
      <c r="G40" s="426"/>
      <c r="H40" s="426"/>
      <c r="I40" s="426"/>
      <c r="J40" s="426"/>
      <c r="K40" s="426"/>
      <c r="L40" s="426"/>
      <c r="M40" s="426"/>
      <c r="N40" s="426"/>
      <c r="O40" s="426"/>
      <c r="P40" s="426"/>
      <c r="Q40" s="426"/>
      <c r="R40" s="426"/>
      <c r="S40" s="426"/>
      <c r="T40" s="426"/>
      <c r="U40" s="426"/>
      <c r="V40" s="426"/>
      <c r="W40" s="426"/>
      <c r="X40" s="426"/>
      <c r="Y40" s="426"/>
      <c r="Z40" s="426"/>
      <c r="AA40" s="426"/>
      <c r="AB40" s="426"/>
      <c r="AC40" s="426"/>
      <c r="AD40" s="426"/>
      <c r="AE40" s="426"/>
      <c r="AF40" s="426"/>
      <c r="AG40" s="426"/>
      <c r="AH40" s="426"/>
      <c r="AI40" s="426"/>
      <c r="AJ40" s="451" t="s">
        <v>58</v>
      </c>
      <c r="AK40" s="451"/>
      <c r="AL40" s="451"/>
      <c r="AM40" s="427">
        <f>[3]ITG2!$AM$41</f>
        <v>-40739</v>
      </c>
      <c r="AN40" s="427"/>
      <c r="AO40" s="427"/>
      <c r="AP40" s="427"/>
      <c r="AQ40" s="427"/>
      <c r="AR40" s="427"/>
      <c r="AS40" s="427"/>
      <c r="AT40" s="427"/>
      <c r="AU40" s="427"/>
      <c r="AV40" s="427"/>
      <c r="AW40" s="427">
        <f>[3]ITG2!$AW$41</f>
        <v>-423007</v>
      </c>
      <c r="AX40" s="427"/>
      <c r="AY40" s="427"/>
      <c r="AZ40" s="427"/>
      <c r="BA40" s="427"/>
      <c r="BB40" s="427"/>
      <c r="BC40" s="427"/>
      <c r="BD40" s="427"/>
      <c r="BE40" s="427"/>
      <c r="BF40" s="427"/>
      <c r="BG40" s="14"/>
      <c r="BI40" s="184"/>
      <c r="BJ40" s="14"/>
      <c r="BN40" s="14"/>
      <c r="BO40" s="14"/>
      <c r="BP40" s="14"/>
      <c r="BQ40" s="14"/>
      <c r="BR40" s="14"/>
      <c r="BV40" s="14"/>
      <c r="BW40" s="14"/>
      <c r="BX40" s="14"/>
      <c r="BY40" s="14"/>
      <c r="BZ40" s="14"/>
      <c r="CA40" s="14"/>
    </row>
    <row r="41" spans="1:79" s="179" customFormat="1" ht="31.9" customHeight="1" x14ac:dyDescent="0.35">
      <c r="A41" s="179">
        <v>0.21000000000000005</v>
      </c>
      <c r="B41" s="179">
        <v>0.88000000000000056</v>
      </c>
      <c r="C41" s="179">
        <f t="shared" si="0"/>
        <v>28244.556250000005</v>
      </c>
      <c r="D41" s="179">
        <f t="shared" si="1"/>
        <v>502047.05000000034</v>
      </c>
      <c r="F41" s="452" t="s">
        <v>535</v>
      </c>
      <c r="G41" s="452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52"/>
      <c r="AB41" s="452"/>
      <c r="AC41" s="452"/>
      <c r="AD41" s="452"/>
      <c r="AE41" s="452"/>
      <c r="AF41" s="452"/>
      <c r="AG41" s="452"/>
      <c r="AH41" s="452"/>
      <c r="AI41" s="452"/>
      <c r="AJ41" s="451" t="s">
        <v>61</v>
      </c>
      <c r="AK41" s="451"/>
      <c r="AL41" s="451"/>
      <c r="AM41" s="427">
        <f>[3]ITG2!$AM$42</f>
        <v>-1075937</v>
      </c>
      <c r="AN41" s="427"/>
      <c r="AO41" s="427"/>
      <c r="AP41" s="427"/>
      <c r="AQ41" s="427"/>
      <c r="AR41" s="427"/>
      <c r="AS41" s="427"/>
      <c r="AT41" s="427"/>
      <c r="AU41" s="427"/>
      <c r="AV41" s="427"/>
      <c r="AW41" s="427">
        <f>[3]ITG2!$AW$42</f>
        <v>-4564047</v>
      </c>
      <c r="AX41" s="427"/>
      <c r="AY41" s="427"/>
      <c r="AZ41" s="427"/>
      <c r="BA41" s="427"/>
      <c r="BB41" s="427"/>
      <c r="BC41" s="427"/>
      <c r="BD41" s="427"/>
      <c r="BE41" s="427"/>
      <c r="BF41" s="427"/>
      <c r="BG41" s="14"/>
      <c r="BI41" s="184"/>
      <c r="BJ41" s="14"/>
      <c r="BN41" s="14"/>
      <c r="BO41" s="14"/>
      <c r="BP41" s="14"/>
      <c r="BQ41" s="14"/>
      <c r="BR41" s="14"/>
      <c r="BV41" s="14"/>
      <c r="BW41" s="14"/>
      <c r="BX41" s="14"/>
      <c r="BY41" s="14"/>
      <c r="BZ41" s="14"/>
      <c r="CA41" s="14"/>
    </row>
    <row r="42" spans="1:79" s="179" customFormat="1" ht="64.5" customHeight="1" x14ac:dyDescent="0.35">
      <c r="A42" s="179">
        <v>0.22000000000000006</v>
      </c>
      <c r="B42" s="179">
        <v>0.89000000000000057</v>
      </c>
      <c r="C42" s="179" t="str">
        <f t="shared" si="0"/>
        <v/>
      </c>
      <c r="D42" s="179" t="str">
        <f t="shared" si="1"/>
        <v/>
      </c>
      <c r="F42" s="426" t="s">
        <v>536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  <c r="Z42" s="426"/>
      <c r="AA42" s="426"/>
      <c r="AB42" s="426"/>
      <c r="AC42" s="426"/>
      <c r="AD42" s="426"/>
      <c r="AE42" s="426"/>
      <c r="AF42" s="426"/>
      <c r="AG42" s="426"/>
      <c r="AH42" s="426"/>
      <c r="AI42" s="426"/>
      <c r="AJ42" s="451" t="s">
        <v>64</v>
      </c>
      <c r="AK42" s="451"/>
      <c r="AL42" s="451"/>
      <c r="AM42" s="427"/>
      <c r="AN42" s="427"/>
      <c r="AO42" s="427"/>
      <c r="AP42" s="427"/>
      <c r="AQ42" s="427"/>
      <c r="AR42" s="427"/>
      <c r="AS42" s="427"/>
      <c r="AT42" s="427"/>
      <c r="AU42" s="427"/>
      <c r="AV42" s="427"/>
      <c r="AW42" s="427"/>
      <c r="AX42" s="427"/>
      <c r="AY42" s="427"/>
      <c r="AZ42" s="427"/>
      <c r="BA42" s="427"/>
      <c r="BB42" s="427"/>
      <c r="BC42" s="427"/>
      <c r="BD42" s="427"/>
      <c r="BE42" s="427"/>
      <c r="BF42" s="427"/>
      <c r="BG42" s="14"/>
      <c r="BI42" s="184"/>
      <c r="BJ42" s="14"/>
      <c r="BN42" s="14"/>
      <c r="BO42" s="14"/>
      <c r="BP42" s="14"/>
      <c r="BQ42" s="14"/>
      <c r="BR42" s="14"/>
      <c r="BV42" s="14"/>
      <c r="BW42" s="14"/>
      <c r="BX42" s="14"/>
      <c r="BY42" s="14"/>
      <c r="BZ42" s="14"/>
      <c r="CA42" s="14"/>
    </row>
    <row r="43" spans="1:79" s="179" customFormat="1" ht="31.9" customHeight="1" x14ac:dyDescent="0.35">
      <c r="A43" s="179">
        <v>0.23000000000000007</v>
      </c>
      <c r="B43" s="179">
        <v>0.90000000000000058</v>
      </c>
      <c r="C43" s="179" t="str">
        <f t="shared" si="0"/>
        <v/>
      </c>
      <c r="D43" s="179" t="str">
        <f t="shared" si="1"/>
        <v/>
      </c>
      <c r="F43" s="452" t="s">
        <v>537</v>
      </c>
      <c r="G43" s="452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  <c r="T43" s="452"/>
      <c r="U43" s="452"/>
      <c r="V43" s="452"/>
      <c r="W43" s="452"/>
      <c r="X43" s="452"/>
      <c r="Y43" s="452"/>
      <c r="Z43" s="452"/>
      <c r="AA43" s="452"/>
      <c r="AB43" s="452"/>
      <c r="AC43" s="452"/>
      <c r="AD43" s="452"/>
      <c r="AE43" s="452"/>
      <c r="AF43" s="452"/>
      <c r="AG43" s="452"/>
      <c r="AH43" s="452"/>
      <c r="AI43" s="452"/>
      <c r="AJ43" s="451" t="s">
        <v>67</v>
      </c>
      <c r="AK43" s="451"/>
      <c r="AL43" s="451"/>
      <c r="AM43" s="427"/>
      <c r="AN43" s="427"/>
      <c r="AO43" s="427"/>
      <c r="AP43" s="427"/>
      <c r="AQ43" s="427"/>
      <c r="AR43" s="427"/>
      <c r="AS43" s="427"/>
      <c r="AT43" s="427"/>
      <c r="AU43" s="427"/>
      <c r="AV43" s="427"/>
      <c r="AW43" s="427"/>
      <c r="AX43" s="427"/>
      <c r="AY43" s="427"/>
      <c r="AZ43" s="427"/>
      <c r="BA43" s="427"/>
      <c r="BB43" s="427"/>
      <c r="BC43" s="427"/>
      <c r="BD43" s="427"/>
      <c r="BE43" s="427"/>
      <c r="BF43" s="427"/>
      <c r="BG43" s="14"/>
      <c r="BI43" s="184"/>
      <c r="BJ43" s="14"/>
      <c r="BN43" s="14"/>
      <c r="BO43" s="14"/>
      <c r="BP43" s="14"/>
      <c r="BQ43" s="14"/>
      <c r="BR43" s="14"/>
      <c r="BV43" s="14"/>
      <c r="BW43" s="14"/>
      <c r="BX43" s="14"/>
      <c r="BY43" s="14"/>
      <c r="BZ43" s="14"/>
      <c r="CA43" s="14"/>
    </row>
    <row r="44" spans="1:79" s="179" customFormat="1" ht="33" customHeight="1" x14ac:dyDescent="0.35">
      <c r="A44" s="179">
        <v>0.24000000000000007</v>
      </c>
      <c r="B44" s="179">
        <v>0.91000000000000059</v>
      </c>
      <c r="C44" s="179" t="str">
        <f t="shared" si="0"/>
        <v/>
      </c>
      <c r="D44" s="179" t="str">
        <f t="shared" si="1"/>
        <v/>
      </c>
      <c r="F44" s="426" t="s">
        <v>538</v>
      </c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6"/>
      <c r="Z44" s="426"/>
      <c r="AA44" s="426"/>
      <c r="AB44" s="426"/>
      <c r="AC44" s="426"/>
      <c r="AD44" s="426"/>
      <c r="AE44" s="426"/>
      <c r="AF44" s="426"/>
      <c r="AG44" s="426"/>
      <c r="AH44" s="426"/>
      <c r="AI44" s="426"/>
      <c r="AJ44" s="451" t="s">
        <v>70</v>
      </c>
      <c r="AK44" s="451"/>
      <c r="AL44" s="451"/>
      <c r="AM44" s="427"/>
      <c r="AN44" s="427"/>
      <c r="AO44" s="427"/>
      <c r="AP44" s="427"/>
      <c r="AQ44" s="427"/>
      <c r="AR44" s="427"/>
      <c r="AS44" s="427"/>
      <c r="AT44" s="427"/>
      <c r="AU44" s="427"/>
      <c r="AV44" s="427"/>
      <c r="AW44" s="427"/>
      <c r="AX44" s="427"/>
      <c r="AY44" s="427"/>
      <c r="AZ44" s="427"/>
      <c r="BA44" s="427"/>
      <c r="BB44" s="427"/>
      <c r="BC44" s="427"/>
      <c r="BD44" s="427"/>
      <c r="BE44" s="427"/>
      <c r="BF44" s="427"/>
      <c r="BG44" s="14"/>
      <c r="BI44" s="184"/>
      <c r="BJ44" s="14"/>
      <c r="BN44" s="14"/>
      <c r="BO44" s="14"/>
      <c r="BP44" s="14"/>
      <c r="BQ44" s="14"/>
      <c r="BR44" s="14"/>
      <c r="BU44" s="14"/>
      <c r="BV44" s="14"/>
      <c r="BW44" s="14"/>
      <c r="BX44" s="14"/>
      <c r="BY44" s="14"/>
      <c r="BZ44" s="14"/>
      <c r="CA44" s="14"/>
    </row>
    <row r="45" spans="1:79" s="179" customFormat="1" ht="31.9" customHeight="1" x14ac:dyDescent="0.35">
      <c r="A45" s="179">
        <v>0.25000000000000006</v>
      </c>
      <c r="B45" s="179">
        <v>0.9200000000000006</v>
      </c>
      <c r="C45" s="179" t="str">
        <f t="shared" si="0"/>
        <v/>
      </c>
      <c r="D45" s="179" t="str">
        <f t="shared" si="1"/>
        <v/>
      </c>
      <c r="F45" s="452" t="s">
        <v>539</v>
      </c>
      <c r="G45" s="452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  <c r="X45" s="452"/>
      <c r="Y45" s="452"/>
      <c r="Z45" s="452"/>
      <c r="AA45" s="452"/>
      <c r="AB45" s="452"/>
      <c r="AC45" s="452"/>
      <c r="AD45" s="452"/>
      <c r="AE45" s="452"/>
      <c r="AF45" s="452"/>
      <c r="AG45" s="452"/>
      <c r="AH45" s="452"/>
      <c r="AI45" s="452"/>
      <c r="AJ45" s="451" t="s">
        <v>73</v>
      </c>
      <c r="AK45" s="451"/>
      <c r="AL45" s="451"/>
      <c r="AM45" s="427"/>
      <c r="AN45" s="427"/>
      <c r="AO45" s="427"/>
      <c r="AP45" s="427"/>
      <c r="AQ45" s="427"/>
      <c r="AR45" s="427"/>
      <c r="AS45" s="427"/>
      <c r="AT45" s="427"/>
      <c r="AU45" s="427"/>
      <c r="AV45" s="427"/>
      <c r="AW45" s="427"/>
      <c r="AX45" s="427"/>
      <c r="AY45" s="427"/>
      <c r="AZ45" s="427"/>
      <c r="BA45" s="427"/>
      <c r="BB45" s="427"/>
      <c r="BC45" s="427"/>
      <c r="BD45" s="427"/>
      <c r="BE45" s="427"/>
      <c r="BF45" s="427"/>
      <c r="BG45" s="14"/>
      <c r="BI45" s="184"/>
      <c r="BJ45" s="14"/>
      <c r="BN45" s="14"/>
      <c r="BO45" s="14"/>
      <c r="BP45" s="14"/>
      <c r="BQ45" s="14"/>
      <c r="BR45" s="14"/>
      <c r="BU45" s="14"/>
      <c r="BV45" s="14"/>
      <c r="BW45" s="14"/>
      <c r="BX45" s="14"/>
      <c r="BY45" s="14"/>
      <c r="BZ45" s="14"/>
      <c r="CA45" s="14"/>
    </row>
    <row r="46" spans="1:79" s="179" customFormat="1" ht="31.9" customHeight="1" x14ac:dyDescent="0.35">
      <c r="A46" s="179">
        <v>0.26000000000000006</v>
      </c>
      <c r="B46" s="179">
        <v>0.9300000000000006</v>
      </c>
      <c r="C46" s="179">
        <f t="shared" si="0"/>
        <v>13168.006666666672</v>
      </c>
      <c r="D46" s="179">
        <f t="shared" si="1"/>
        <v>16890.73000000001</v>
      </c>
      <c r="F46" s="452" t="s">
        <v>540</v>
      </c>
      <c r="G46" s="452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2"/>
      <c r="V46" s="452"/>
      <c r="W46" s="452"/>
      <c r="X46" s="452"/>
      <c r="Y46" s="452"/>
      <c r="Z46" s="452"/>
      <c r="AA46" s="452"/>
      <c r="AB46" s="452"/>
      <c r="AC46" s="452"/>
      <c r="AD46" s="452"/>
      <c r="AE46" s="452"/>
      <c r="AF46" s="452"/>
      <c r="AG46" s="452"/>
      <c r="AH46" s="452"/>
      <c r="AI46" s="452"/>
      <c r="AJ46" s="451" t="s">
        <v>76</v>
      </c>
      <c r="AK46" s="451"/>
      <c r="AL46" s="451"/>
      <c r="AM46" s="427">
        <f>[3]ITG2!$AM$47</f>
        <v>303848</v>
      </c>
      <c r="AN46" s="427"/>
      <c r="AO46" s="427"/>
      <c r="AP46" s="427"/>
      <c r="AQ46" s="427"/>
      <c r="AR46" s="427"/>
      <c r="AS46" s="427"/>
      <c r="AT46" s="427"/>
      <c r="AU46" s="427"/>
      <c r="AV46" s="427"/>
      <c r="AW46" s="427">
        <f>[3]ITG2!$AW$47</f>
        <v>-127120</v>
      </c>
      <c r="AX46" s="427"/>
      <c r="AY46" s="427"/>
      <c r="AZ46" s="427"/>
      <c r="BA46" s="427"/>
      <c r="BB46" s="427"/>
      <c r="BC46" s="427"/>
      <c r="BD46" s="427"/>
      <c r="BE46" s="427"/>
      <c r="BF46" s="427"/>
      <c r="BG46" s="14"/>
      <c r="BI46" s="184"/>
      <c r="BJ46" s="14"/>
      <c r="BN46" s="14"/>
      <c r="BO46" s="14"/>
      <c r="BP46" s="14"/>
      <c r="BQ46" s="14"/>
      <c r="BR46" s="14"/>
      <c r="BU46" s="14"/>
      <c r="BV46" s="14"/>
      <c r="BW46" s="14"/>
      <c r="BX46" s="14"/>
      <c r="BY46" s="14"/>
      <c r="BZ46" s="14"/>
      <c r="CA46" s="14"/>
    </row>
    <row r="47" spans="1:79" s="179" customFormat="1" ht="32.25" customHeight="1" x14ac:dyDescent="0.35">
      <c r="A47" s="179">
        <v>0.27000000000000007</v>
      </c>
      <c r="B47" s="179">
        <v>0.94000000000000061</v>
      </c>
      <c r="C47" s="179">
        <f t="shared" si="0"/>
        <v>5673.7000000000016</v>
      </c>
      <c r="D47" s="179">
        <f t="shared" si="1"/>
        <v>1.9400000000000006</v>
      </c>
      <c r="F47" s="426" t="s">
        <v>541</v>
      </c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6"/>
      <c r="AJ47" s="451" t="s">
        <v>79</v>
      </c>
      <c r="AK47" s="451"/>
      <c r="AL47" s="451"/>
      <c r="AM47" s="427">
        <f>[3]ITG2!$AM$48</f>
        <v>126054</v>
      </c>
      <c r="AN47" s="427"/>
      <c r="AO47" s="427"/>
      <c r="AP47" s="427"/>
      <c r="AQ47" s="427"/>
      <c r="AR47" s="427"/>
      <c r="AS47" s="427"/>
      <c r="AT47" s="427"/>
      <c r="AU47" s="427"/>
      <c r="AV47" s="427"/>
      <c r="AW47" s="427">
        <f>[3]ITG2!$AW$48</f>
        <v>0</v>
      </c>
      <c r="AX47" s="427"/>
      <c r="AY47" s="427"/>
      <c r="AZ47" s="427"/>
      <c r="BA47" s="427"/>
      <c r="BB47" s="427"/>
      <c r="BC47" s="427"/>
      <c r="BD47" s="427"/>
      <c r="BE47" s="427"/>
      <c r="BF47" s="427"/>
      <c r="BG47" s="14"/>
      <c r="BI47" s="184"/>
      <c r="BJ47" s="14"/>
      <c r="BN47" s="14"/>
      <c r="BO47" s="14"/>
      <c r="BP47" s="14"/>
      <c r="BQ47" s="14"/>
      <c r="BR47" s="14"/>
      <c r="BU47" s="14"/>
      <c r="BV47" s="14"/>
      <c r="BW47" s="14"/>
      <c r="BX47" s="14"/>
      <c r="BY47" s="14"/>
      <c r="BZ47" s="14"/>
      <c r="CA47" s="14"/>
    </row>
    <row r="48" spans="1:79" s="179" customFormat="1" ht="31.9" customHeight="1" x14ac:dyDescent="0.35">
      <c r="A48" s="179">
        <v>0.28000000000000008</v>
      </c>
      <c r="B48" s="179">
        <v>0.95000000000000062</v>
      </c>
      <c r="C48" s="179">
        <f t="shared" si="0"/>
        <v>2301.4240000000009</v>
      </c>
      <c r="D48" s="179">
        <f t="shared" si="1"/>
        <v>34966.066666666688</v>
      </c>
      <c r="F48" s="452" t="s">
        <v>542</v>
      </c>
      <c r="G48" s="452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  <c r="T48" s="452"/>
      <c r="U48" s="452"/>
      <c r="V48" s="452"/>
      <c r="W48" s="452"/>
      <c r="X48" s="452"/>
      <c r="Y48" s="452"/>
      <c r="Z48" s="452"/>
      <c r="AA48" s="452"/>
      <c r="AB48" s="452"/>
      <c r="AC48" s="452"/>
      <c r="AD48" s="452"/>
      <c r="AE48" s="452"/>
      <c r="AF48" s="452"/>
      <c r="AG48" s="452"/>
      <c r="AH48" s="452"/>
      <c r="AI48" s="452"/>
      <c r="AJ48" s="451" t="s">
        <v>81</v>
      </c>
      <c r="AK48" s="451"/>
      <c r="AL48" s="451"/>
      <c r="AM48" s="427">
        <f>[3]ITG2!$AM$49</f>
        <v>41074</v>
      </c>
      <c r="AN48" s="427"/>
      <c r="AO48" s="427"/>
      <c r="AP48" s="427"/>
      <c r="AQ48" s="427"/>
      <c r="AR48" s="427"/>
      <c r="AS48" s="427"/>
      <c r="AT48" s="427"/>
      <c r="AU48" s="427"/>
      <c r="AV48" s="427"/>
      <c r="AW48" s="427">
        <f>[3]ITG2!$AW$49</f>
        <v>220826</v>
      </c>
      <c r="AX48" s="427"/>
      <c r="AY48" s="427"/>
      <c r="AZ48" s="427"/>
      <c r="BA48" s="427"/>
      <c r="BB48" s="427"/>
      <c r="BC48" s="427"/>
      <c r="BD48" s="427"/>
      <c r="BE48" s="427"/>
      <c r="BF48" s="427"/>
      <c r="BG48" s="14"/>
      <c r="BI48" s="184"/>
      <c r="BJ48" s="14"/>
      <c r="BN48" s="14"/>
      <c r="BO48" s="14"/>
      <c r="BP48" s="14"/>
      <c r="BQ48" s="14"/>
      <c r="BR48" s="14"/>
      <c r="BU48" s="14"/>
      <c r="BV48" s="14"/>
      <c r="BW48" s="14"/>
      <c r="BX48" s="14"/>
      <c r="BY48" s="14"/>
      <c r="BZ48" s="14"/>
      <c r="CA48" s="14"/>
    </row>
    <row r="49" spans="1:79" s="179" customFormat="1" ht="31.9" customHeight="1" x14ac:dyDescent="0.35">
      <c r="A49" s="179">
        <v>0.29000000000000009</v>
      </c>
      <c r="B49" s="179">
        <v>0.96000000000000063</v>
      </c>
      <c r="C49" s="179">
        <f t="shared" si="0"/>
        <v>27800.482857142866</v>
      </c>
      <c r="D49" s="179">
        <f t="shared" si="1"/>
        <v>575544.64000000036</v>
      </c>
      <c r="F49" s="450" t="s">
        <v>543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50"/>
      <c r="R49" s="450"/>
      <c r="S49" s="450"/>
      <c r="T49" s="450"/>
      <c r="U49" s="450"/>
      <c r="V49" s="450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51" t="s">
        <v>84</v>
      </c>
      <c r="AK49" s="451"/>
      <c r="AL49" s="451"/>
      <c r="AM49" s="425">
        <f t="array" ref="AM49">IF(AND(ISBLANK(AM31:AV48)),"",SUM(AM31:AV48))</f>
        <v>-671015</v>
      </c>
      <c r="AN49" s="425"/>
      <c r="AO49" s="425"/>
      <c r="AP49" s="425"/>
      <c r="AQ49" s="425"/>
      <c r="AR49" s="425"/>
      <c r="AS49" s="425"/>
      <c r="AT49" s="425"/>
      <c r="AU49" s="425"/>
      <c r="AV49" s="425"/>
      <c r="AW49" s="425">
        <f t="array" ref="AW49">IF(AND(ISBLANK(AW31:BF48)),"",SUM(AW31:BF48))</f>
        <v>-4796189</v>
      </c>
      <c r="AX49" s="425"/>
      <c r="AY49" s="425"/>
      <c r="AZ49" s="425"/>
      <c r="BA49" s="425"/>
      <c r="BB49" s="425"/>
      <c r="BC49" s="425"/>
      <c r="BD49" s="425"/>
      <c r="BE49" s="425"/>
      <c r="BF49" s="425"/>
      <c r="BG49" s="14"/>
      <c r="BI49" s="184"/>
      <c r="BJ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</row>
    <row r="50" spans="1:79" s="179" customFormat="1" ht="31.9" customHeight="1" x14ac:dyDescent="0.35">
      <c r="A50" s="179">
        <v>0.3000000000000001</v>
      </c>
      <c r="B50" s="179">
        <v>0.97000000000000064</v>
      </c>
      <c r="C50" s="179">
        <f t="shared" si="0"/>
        <v>83964.812500000029</v>
      </c>
      <c r="D50" s="179">
        <f t="shared" si="1"/>
        <v>104821.94833333341</v>
      </c>
      <c r="F50" s="450" t="s">
        <v>544</v>
      </c>
      <c r="G50" s="450"/>
      <c r="H50" s="450"/>
      <c r="I50" s="450"/>
      <c r="J50" s="450"/>
      <c r="K50" s="450"/>
      <c r="L50" s="450"/>
      <c r="M50" s="450"/>
      <c r="N50" s="450"/>
      <c r="O50" s="450"/>
      <c r="P50" s="450"/>
      <c r="Q50" s="450"/>
      <c r="R50" s="450"/>
      <c r="S50" s="450"/>
      <c r="T50" s="450"/>
      <c r="U50" s="450"/>
      <c r="V50" s="450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51" t="s">
        <v>87</v>
      </c>
      <c r="AK50" s="451"/>
      <c r="AL50" s="451"/>
      <c r="AM50" s="425">
        <f>IFERROR(IF(AND(AM20,AM30,AM49)="","",SUM(AM20,AM30,AM49)),"")</f>
        <v>-2239027</v>
      </c>
      <c r="AN50" s="425"/>
      <c r="AO50" s="425"/>
      <c r="AP50" s="425"/>
      <c r="AQ50" s="425"/>
      <c r="AR50" s="425"/>
      <c r="AS50" s="425"/>
      <c r="AT50" s="425"/>
      <c r="AU50" s="425"/>
      <c r="AV50" s="425"/>
      <c r="AW50" s="425">
        <f>IFERROR(IF(AND(AW20,AW30,AW49)="","",SUM(AW20,AW30,AW49)),"")</f>
        <v>648371</v>
      </c>
      <c r="AX50" s="425"/>
      <c r="AY50" s="425"/>
      <c r="AZ50" s="425"/>
      <c r="BA50" s="425"/>
      <c r="BB50" s="425"/>
      <c r="BC50" s="425"/>
      <c r="BD50" s="425"/>
      <c r="BE50" s="425"/>
      <c r="BF50" s="425"/>
      <c r="BG50" s="14"/>
      <c r="BI50" s="184"/>
      <c r="BJ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</row>
    <row r="51" spans="1:79" s="179" customFormat="1" ht="24.75" customHeight="1" x14ac:dyDescent="0.4">
      <c r="C51" s="206"/>
      <c r="D51" s="206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10"/>
      <c r="AK51" s="210"/>
      <c r="AL51" s="210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14"/>
      <c r="BJ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</row>
    <row r="52" spans="1:79" s="179" customFormat="1" ht="24.75" customHeight="1" x14ac:dyDescent="0.4">
      <c r="C52" s="206"/>
      <c r="D52" s="206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3"/>
      <c r="AK52" s="213"/>
      <c r="AL52" s="213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14"/>
      <c r="BJ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</row>
    <row r="53" spans="1:79" s="179" customFormat="1" ht="36.75" customHeight="1" x14ac:dyDescent="0.4">
      <c r="C53" s="206"/>
      <c r="D53" s="206"/>
      <c r="F53" s="188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90"/>
      <c r="AA53" s="190"/>
      <c r="AB53" s="190"/>
      <c r="AC53" s="191"/>
      <c r="AD53" s="191"/>
      <c r="AE53" s="191"/>
      <c r="AF53" s="191"/>
      <c r="AG53" s="191"/>
      <c r="AH53" s="204"/>
      <c r="AI53" s="212"/>
      <c r="AJ53" s="213"/>
      <c r="AK53" s="213"/>
      <c r="AL53" s="213"/>
      <c r="AM53" s="214"/>
      <c r="AN53" s="214"/>
      <c r="AO53" s="214"/>
      <c r="AP53" s="214"/>
      <c r="AQ53" s="214"/>
      <c r="AR53" s="214"/>
      <c r="AS53" s="214"/>
      <c r="AT53" s="214"/>
      <c r="AU53" s="204"/>
      <c r="AV53" s="204"/>
      <c r="AW53" s="214"/>
      <c r="AX53" s="214"/>
      <c r="AY53" s="214"/>
      <c r="AZ53" s="214"/>
      <c r="BA53" s="214"/>
      <c r="BB53" s="214"/>
      <c r="BC53" s="214"/>
      <c r="BD53" s="214"/>
      <c r="BE53" s="215"/>
      <c r="BF53" s="200" t="s">
        <v>488</v>
      </c>
      <c r="BG53" s="14"/>
      <c r="BJ53" s="14"/>
      <c r="BK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</row>
    <row r="54" spans="1:79" s="179" customFormat="1" ht="3" customHeight="1" x14ac:dyDescent="0.4">
      <c r="C54" s="206"/>
      <c r="D54" s="20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6"/>
      <c r="AJ54" s="217"/>
      <c r="AK54" s="217"/>
      <c r="AL54" s="217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9"/>
      <c r="BJ54" s="14"/>
      <c r="BK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</row>
    <row r="55" spans="1:79" s="179" customFormat="1" ht="24" customHeight="1" x14ac:dyDescent="0.35">
      <c r="C55" s="202"/>
      <c r="D55" s="202"/>
      <c r="F55" s="434">
        <v>1</v>
      </c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4"/>
      <c r="AJ55" s="434">
        <v>2</v>
      </c>
      <c r="AK55" s="434"/>
      <c r="AL55" s="434"/>
      <c r="AM55" s="434">
        <v>3</v>
      </c>
      <c r="AN55" s="434"/>
      <c r="AO55" s="434"/>
      <c r="AP55" s="434"/>
      <c r="AQ55" s="434"/>
      <c r="AR55" s="434"/>
      <c r="AS55" s="434"/>
      <c r="AT55" s="434"/>
      <c r="AU55" s="434"/>
      <c r="AV55" s="434"/>
      <c r="AW55" s="434">
        <v>4</v>
      </c>
      <c r="AX55" s="434"/>
      <c r="AY55" s="434"/>
      <c r="AZ55" s="434"/>
      <c r="BA55" s="434"/>
      <c r="BB55" s="434"/>
      <c r="BC55" s="434"/>
      <c r="BD55" s="434"/>
      <c r="BE55" s="434"/>
      <c r="BF55" s="434"/>
      <c r="BG55" s="70"/>
      <c r="BH55" s="204"/>
      <c r="BI55" s="20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</row>
    <row r="56" spans="1:79" s="179" customFormat="1" ht="32.25" customHeight="1" x14ac:dyDescent="0.4">
      <c r="C56" s="206"/>
      <c r="D56" s="206"/>
      <c r="F56" s="447" t="s">
        <v>473</v>
      </c>
      <c r="G56" s="447"/>
      <c r="H56" s="447"/>
      <c r="I56" s="447"/>
      <c r="J56" s="447"/>
      <c r="K56" s="447"/>
      <c r="L56" s="447"/>
      <c r="M56" s="447"/>
      <c r="N56" s="447"/>
      <c r="O56" s="447"/>
      <c r="P56" s="447"/>
      <c r="Q56" s="447"/>
      <c r="R56" s="447"/>
      <c r="S56" s="447"/>
      <c r="T56" s="447"/>
      <c r="U56" s="447"/>
      <c r="V56" s="447"/>
      <c r="W56" s="447"/>
      <c r="X56" s="447"/>
      <c r="Y56" s="447"/>
      <c r="Z56" s="447"/>
      <c r="AA56" s="447"/>
      <c r="AB56" s="447"/>
      <c r="AC56" s="447"/>
      <c r="AD56" s="447"/>
      <c r="AE56" s="447"/>
      <c r="AF56" s="447"/>
      <c r="AG56" s="447"/>
      <c r="AH56" s="447"/>
      <c r="AI56" s="447"/>
      <c r="AJ56" s="435"/>
      <c r="AK56" s="436"/>
      <c r="AL56" s="437"/>
      <c r="AM56" s="420"/>
      <c r="AN56" s="420"/>
      <c r="AO56" s="420"/>
      <c r="AP56" s="420"/>
      <c r="AQ56" s="420"/>
      <c r="AR56" s="420"/>
      <c r="AS56" s="420"/>
      <c r="AT56" s="420"/>
      <c r="AU56" s="420"/>
      <c r="AV56" s="420"/>
      <c r="AW56" s="420"/>
      <c r="AX56" s="420"/>
      <c r="AY56" s="420"/>
      <c r="AZ56" s="420"/>
      <c r="BA56" s="420"/>
      <c r="BB56" s="420"/>
      <c r="BC56" s="420"/>
      <c r="BD56" s="420"/>
      <c r="BE56" s="420"/>
      <c r="BF56" s="420"/>
      <c r="BG56" s="220"/>
      <c r="BH56" s="204"/>
      <c r="BI56" s="204"/>
      <c r="BJ56" s="183"/>
      <c r="BK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3"/>
      <c r="BY56" s="183"/>
      <c r="BZ56" s="183"/>
      <c r="CA56" s="183"/>
    </row>
    <row r="57" spans="1:79" s="179" customFormat="1" ht="32.25" customHeight="1" x14ac:dyDescent="0.35">
      <c r="A57" s="179">
        <v>0.31000000000000011</v>
      </c>
      <c r="B57" s="179">
        <v>0.98000000000000065</v>
      </c>
      <c r="C57" s="179">
        <f t="shared" ref="C57:C74" si="2">IF(LEN(AM57)=0,"",1+ABS((AM57*A57)/LEN(AM57))+A57)</f>
        <v>97293.260000000038</v>
      </c>
      <c r="D57" s="179">
        <f t="shared" ref="D57:D74" si="3">IF(LEN(AW57)=0,"",1+ABS((AW57*B57)/LEN(AW57))+B57)</f>
        <v>31736.013333333354</v>
      </c>
      <c r="F57" s="450" t="s">
        <v>545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450"/>
      <c r="U57" s="450"/>
      <c r="V57" s="450"/>
      <c r="W57" s="450"/>
      <c r="X57" s="450"/>
      <c r="Y57" s="450"/>
      <c r="Z57" s="450"/>
      <c r="AA57" s="450"/>
      <c r="AB57" s="450"/>
      <c r="AC57" s="450"/>
      <c r="AD57" s="450"/>
      <c r="AE57" s="450"/>
      <c r="AF57" s="450"/>
      <c r="AG57" s="450"/>
      <c r="AH57" s="450"/>
      <c r="AI57" s="450"/>
      <c r="AJ57" s="451" t="s">
        <v>90</v>
      </c>
      <c r="AK57" s="451"/>
      <c r="AL57" s="451"/>
      <c r="AM57" s="425">
        <f t="array" ref="AM57">IF(AND(ISBLANK(AM58:AV64)),"",SUM(AM58:AV64))</f>
        <v>2196915</v>
      </c>
      <c r="AN57" s="425"/>
      <c r="AO57" s="425"/>
      <c r="AP57" s="425"/>
      <c r="AQ57" s="425"/>
      <c r="AR57" s="425"/>
      <c r="AS57" s="425"/>
      <c r="AT57" s="425"/>
      <c r="AU57" s="425"/>
      <c r="AV57" s="425"/>
      <c r="AW57" s="425">
        <f t="array" ref="AW57">IF(AND(ISBLANK(AW58:BF64)),"",SUM(AW58:BF64))</f>
        <v>194290</v>
      </c>
      <c r="AX57" s="425"/>
      <c r="AY57" s="425"/>
      <c r="AZ57" s="425"/>
      <c r="BA57" s="425"/>
      <c r="BB57" s="425"/>
      <c r="BC57" s="425"/>
      <c r="BD57" s="425"/>
      <c r="BE57" s="425"/>
      <c r="BF57" s="425"/>
      <c r="BG57" s="70"/>
      <c r="BH57" s="204"/>
      <c r="BI57" s="204"/>
      <c r="BJ57" s="14"/>
      <c r="BK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</row>
    <row r="58" spans="1:79" s="179" customFormat="1" ht="32.25" customHeight="1" x14ac:dyDescent="0.35">
      <c r="A58" s="179">
        <v>0.32000000000000012</v>
      </c>
      <c r="B58" s="179">
        <v>0.99000000000000066</v>
      </c>
      <c r="C58" s="179">
        <f t="shared" si="2"/>
        <v>641.32000000000028</v>
      </c>
      <c r="D58" s="179">
        <f t="shared" si="3"/>
        <v>1.9900000000000007</v>
      </c>
      <c r="F58" s="452" t="s">
        <v>546</v>
      </c>
      <c r="G58" s="452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  <c r="T58" s="452"/>
      <c r="U58" s="452"/>
      <c r="V58" s="452"/>
      <c r="W58" s="452"/>
      <c r="X58" s="452"/>
      <c r="Y58" s="452"/>
      <c r="Z58" s="452"/>
      <c r="AA58" s="452"/>
      <c r="AB58" s="452"/>
      <c r="AC58" s="452"/>
      <c r="AD58" s="452"/>
      <c r="AE58" s="452"/>
      <c r="AF58" s="452"/>
      <c r="AG58" s="452"/>
      <c r="AH58" s="452"/>
      <c r="AI58" s="452"/>
      <c r="AJ58" s="451" t="s">
        <v>93</v>
      </c>
      <c r="AK58" s="451"/>
      <c r="AL58" s="451"/>
      <c r="AM58" s="427">
        <f>[3]ITG2!$AM$58</f>
        <v>10000</v>
      </c>
      <c r="AN58" s="427"/>
      <c r="AO58" s="427"/>
      <c r="AP58" s="427"/>
      <c r="AQ58" s="427"/>
      <c r="AR58" s="427"/>
      <c r="AS58" s="427"/>
      <c r="AT58" s="427"/>
      <c r="AU58" s="427"/>
      <c r="AV58" s="427"/>
      <c r="AW58" s="427">
        <f>[3]ITG2!$AW$58</f>
        <v>0</v>
      </c>
      <c r="AX58" s="427"/>
      <c r="AY58" s="427"/>
      <c r="AZ58" s="427"/>
      <c r="BA58" s="427"/>
      <c r="BB58" s="427"/>
      <c r="BC58" s="427"/>
      <c r="BD58" s="427"/>
      <c r="BE58" s="427"/>
      <c r="BF58" s="427"/>
      <c r="BG58" s="70"/>
      <c r="BH58" s="204"/>
      <c r="BI58" s="204"/>
      <c r="BJ58" s="14"/>
      <c r="BK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</row>
    <row r="59" spans="1:79" s="179" customFormat="1" ht="32.25" customHeight="1" x14ac:dyDescent="0.35">
      <c r="A59" s="179">
        <v>0.33000000000000013</v>
      </c>
      <c r="B59" s="179">
        <v>1.01</v>
      </c>
      <c r="C59" s="179" t="str">
        <f t="shared" si="2"/>
        <v/>
      </c>
      <c r="D59" s="179" t="str">
        <f t="shared" si="3"/>
        <v/>
      </c>
      <c r="F59" s="452" t="s">
        <v>547</v>
      </c>
      <c r="G59" s="452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  <c r="T59" s="452"/>
      <c r="U59" s="452"/>
      <c r="V59" s="452"/>
      <c r="W59" s="452"/>
      <c r="X59" s="452"/>
      <c r="Y59" s="452"/>
      <c r="Z59" s="452"/>
      <c r="AA59" s="452"/>
      <c r="AB59" s="452"/>
      <c r="AC59" s="452"/>
      <c r="AD59" s="452"/>
      <c r="AE59" s="452"/>
      <c r="AF59" s="452"/>
      <c r="AG59" s="452"/>
      <c r="AH59" s="452"/>
      <c r="AI59" s="452"/>
      <c r="AJ59" s="451" t="s">
        <v>36</v>
      </c>
      <c r="AK59" s="451"/>
      <c r="AL59" s="451"/>
      <c r="AM59" s="427"/>
      <c r="AN59" s="427"/>
      <c r="AO59" s="427"/>
      <c r="AP59" s="427"/>
      <c r="AQ59" s="427"/>
      <c r="AR59" s="427"/>
      <c r="AS59" s="427"/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70"/>
      <c r="BH59" s="204"/>
      <c r="BI59" s="204"/>
      <c r="BJ59" s="14"/>
      <c r="BK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</row>
    <row r="60" spans="1:79" s="179" customFormat="1" ht="65.25" customHeight="1" x14ac:dyDescent="0.35">
      <c r="A60" s="179">
        <v>0.34000000000000014</v>
      </c>
      <c r="B60" s="179">
        <v>1.02</v>
      </c>
      <c r="C60" s="179" t="str">
        <f t="shared" si="2"/>
        <v/>
      </c>
      <c r="D60" s="179" t="str">
        <f t="shared" si="3"/>
        <v/>
      </c>
      <c r="F60" s="426" t="s">
        <v>548</v>
      </c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  <c r="AA60" s="426"/>
      <c r="AB60" s="426"/>
      <c r="AC60" s="426"/>
      <c r="AD60" s="426"/>
      <c r="AE60" s="426"/>
      <c r="AF60" s="426"/>
      <c r="AG60" s="426"/>
      <c r="AH60" s="426"/>
      <c r="AI60" s="426"/>
      <c r="AJ60" s="451" t="s">
        <v>97</v>
      </c>
      <c r="AK60" s="451"/>
      <c r="AL60" s="451"/>
      <c r="AM60" s="427"/>
      <c r="AN60" s="427"/>
      <c r="AO60" s="427"/>
      <c r="AP60" s="427"/>
      <c r="AQ60" s="427"/>
      <c r="AR60" s="427"/>
      <c r="AS60" s="427"/>
      <c r="AT60" s="427"/>
      <c r="AU60" s="427"/>
      <c r="AV60" s="427"/>
      <c r="AW60" s="427"/>
      <c r="AX60" s="427"/>
      <c r="AY60" s="427"/>
      <c r="AZ60" s="427"/>
      <c r="BA60" s="427"/>
      <c r="BB60" s="427"/>
      <c r="BC60" s="427"/>
      <c r="BD60" s="427"/>
      <c r="BE60" s="427"/>
      <c r="BF60" s="427"/>
      <c r="BG60" s="70"/>
      <c r="BH60" s="204"/>
      <c r="BI60" s="20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</row>
    <row r="61" spans="1:79" s="179" customFormat="1" ht="32.25" customHeight="1" x14ac:dyDescent="0.35">
      <c r="A61" s="179">
        <v>0.35000000000000014</v>
      </c>
      <c r="B61" s="179">
        <v>1.03</v>
      </c>
      <c r="C61" s="179">
        <f t="shared" si="2"/>
        <v>106751.35000000005</v>
      </c>
      <c r="D61" s="179">
        <f t="shared" si="3"/>
        <v>2.0300000000000002</v>
      </c>
      <c r="F61" s="452" t="s">
        <v>549</v>
      </c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1" t="s">
        <v>100</v>
      </c>
      <c r="AK61" s="451"/>
      <c r="AL61" s="451"/>
      <c r="AM61" s="427">
        <f>[3]ITG2!$AM$61</f>
        <v>2135000</v>
      </c>
      <c r="AN61" s="427"/>
      <c r="AO61" s="427"/>
      <c r="AP61" s="427"/>
      <c r="AQ61" s="427"/>
      <c r="AR61" s="427"/>
      <c r="AS61" s="427"/>
      <c r="AT61" s="427"/>
      <c r="AU61" s="427"/>
      <c r="AV61" s="427"/>
      <c r="AW61" s="427">
        <f>[3]ITG2!$AW$61</f>
        <v>0</v>
      </c>
      <c r="AX61" s="427"/>
      <c r="AY61" s="427"/>
      <c r="AZ61" s="427"/>
      <c r="BA61" s="427"/>
      <c r="BB61" s="427"/>
      <c r="BC61" s="427"/>
      <c r="BD61" s="427"/>
      <c r="BE61" s="427"/>
      <c r="BF61" s="427"/>
      <c r="BG61" s="70"/>
      <c r="BH61" s="204"/>
      <c r="BI61" s="20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</row>
    <row r="62" spans="1:79" s="179" customFormat="1" ht="32.25" customHeight="1" x14ac:dyDescent="0.35">
      <c r="A62" s="179">
        <v>0.36000000000000015</v>
      </c>
      <c r="B62" s="179">
        <v>1.04</v>
      </c>
      <c r="C62" s="179" t="str">
        <f t="shared" si="2"/>
        <v/>
      </c>
      <c r="D62" s="179" t="str">
        <f t="shared" si="3"/>
        <v/>
      </c>
      <c r="F62" s="452" t="s">
        <v>550</v>
      </c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1" t="s">
        <v>103</v>
      </c>
      <c r="AK62" s="451"/>
      <c r="AL62" s="451"/>
      <c r="AM62" s="427"/>
      <c r="AN62" s="427"/>
      <c r="AO62" s="427"/>
      <c r="AP62" s="427"/>
      <c r="AQ62" s="427"/>
      <c r="AR62" s="427"/>
      <c r="AS62" s="427"/>
      <c r="AT62" s="427"/>
      <c r="AU62" s="427"/>
      <c r="AV62" s="427"/>
      <c r="AW62" s="427"/>
      <c r="AX62" s="427"/>
      <c r="AY62" s="427"/>
      <c r="AZ62" s="427"/>
      <c r="BA62" s="427"/>
      <c r="BB62" s="427"/>
      <c r="BC62" s="427"/>
      <c r="BD62" s="427"/>
      <c r="BE62" s="427"/>
      <c r="BF62" s="427"/>
      <c r="BG62" s="70"/>
      <c r="BH62" s="204"/>
      <c r="BI62" s="20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</row>
    <row r="63" spans="1:79" s="179" customFormat="1" ht="32.25" customHeight="1" x14ac:dyDescent="0.35">
      <c r="A63" s="179">
        <v>0.37000000000000016</v>
      </c>
      <c r="B63" s="179">
        <v>1.05</v>
      </c>
      <c r="C63" s="179" t="str">
        <f t="shared" si="2"/>
        <v/>
      </c>
      <c r="D63" s="179" t="str">
        <f t="shared" si="3"/>
        <v/>
      </c>
      <c r="F63" s="452" t="s">
        <v>551</v>
      </c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1" t="s">
        <v>106</v>
      </c>
      <c r="AK63" s="451"/>
      <c r="AL63" s="451"/>
      <c r="AM63" s="427"/>
      <c r="AN63" s="427"/>
      <c r="AO63" s="427"/>
      <c r="AP63" s="427"/>
      <c r="AQ63" s="427"/>
      <c r="AR63" s="427"/>
      <c r="AS63" s="427"/>
      <c r="AT63" s="427"/>
      <c r="AU63" s="427"/>
      <c r="AV63" s="427"/>
      <c r="AW63" s="427"/>
      <c r="AX63" s="427"/>
      <c r="AY63" s="427"/>
      <c r="AZ63" s="427"/>
      <c r="BA63" s="427"/>
      <c r="BB63" s="427"/>
      <c r="BC63" s="427"/>
      <c r="BD63" s="427"/>
      <c r="BE63" s="427"/>
      <c r="BF63" s="427"/>
      <c r="BG63" s="70"/>
      <c r="BH63" s="204"/>
      <c r="BI63" s="20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</row>
    <row r="64" spans="1:79" s="179" customFormat="1" ht="32.25" customHeight="1" x14ac:dyDescent="0.35">
      <c r="A64" s="179">
        <v>0.38000000000000017</v>
      </c>
      <c r="B64" s="179">
        <v>1.06</v>
      </c>
      <c r="C64" s="179">
        <f t="shared" si="2"/>
        <v>3946.9200000000019</v>
      </c>
      <c r="D64" s="179">
        <f t="shared" si="3"/>
        <v>34326.626666666671</v>
      </c>
      <c r="F64" s="452" t="s">
        <v>552</v>
      </c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1" t="s">
        <v>109</v>
      </c>
      <c r="AK64" s="451"/>
      <c r="AL64" s="451"/>
      <c r="AM64" s="427">
        <f>[3]ITG2!$AM$64</f>
        <v>51915</v>
      </c>
      <c r="AN64" s="427"/>
      <c r="AO64" s="427"/>
      <c r="AP64" s="427"/>
      <c r="AQ64" s="427"/>
      <c r="AR64" s="427"/>
      <c r="AS64" s="427"/>
      <c r="AT64" s="427"/>
      <c r="AU64" s="427"/>
      <c r="AV64" s="427"/>
      <c r="AW64" s="427">
        <f>[3]ITG2!$AW$64</f>
        <v>194290</v>
      </c>
      <c r="AX64" s="427"/>
      <c r="AY64" s="427"/>
      <c r="AZ64" s="427"/>
      <c r="BA64" s="427"/>
      <c r="BB64" s="427"/>
      <c r="BC64" s="427"/>
      <c r="BD64" s="427"/>
      <c r="BE64" s="427"/>
      <c r="BF64" s="427"/>
      <c r="BG64" s="70"/>
      <c r="BH64" s="204"/>
      <c r="BI64" s="20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</row>
    <row r="65" spans="1:79" s="179" customFormat="1" ht="32.25" customHeight="1" x14ac:dyDescent="0.35">
      <c r="A65" s="179">
        <v>0.39000000000000018</v>
      </c>
      <c r="B65" s="179">
        <v>1.07</v>
      </c>
      <c r="C65" s="179">
        <f t="shared" si="2"/>
        <v>4600.8160000000025</v>
      </c>
      <c r="D65" s="179">
        <f t="shared" si="3"/>
        <v>168846.64333333334</v>
      </c>
      <c r="F65" s="450" t="s">
        <v>553</v>
      </c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50"/>
      <c r="R65" s="450"/>
      <c r="S65" s="450"/>
      <c r="T65" s="450"/>
      <c r="U65" s="450"/>
      <c r="V65" s="450"/>
      <c r="W65" s="450"/>
      <c r="X65" s="450"/>
      <c r="Y65" s="450"/>
      <c r="Z65" s="450"/>
      <c r="AA65" s="450"/>
      <c r="AB65" s="450"/>
      <c r="AC65" s="450"/>
      <c r="AD65" s="450"/>
      <c r="AE65" s="450"/>
      <c r="AF65" s="450"/>
      <c r="AG65" s="450"/>
      <c r="AH65" s="450"/>
      <c r="AI65" s="450"/>
      <c r="AJ65" s="451" t="s">
        <v>112</v>
      </c>
      <c r="AK65" s="451"/>
      <c r="AL65" s="451"/>
      <c r="AM65" s="425">
        <f t="array" ref="AM65">IF(AND(ISBLANK(AM66:AV72)),"",SUM(AM66:AV72))</f>
        <v>58967</v>
      </c>
      <c r="AN65" s="425"/>
      <c r="AO65" s="425"/>
      <c r="AP65" s="425"/>
      <c r="AQ65" s="425"/>
      <c r="AR65" s="425"/>
      <c r="AS65" s="425"/>
      <c r="AT65" s="425"/>
      <c r="AU65" s="425"/>
      <c r="AV65" s="425"/>
      <c r="AW65" s="425">
        <f t="array" ref="AW65">IF(AND(ISBLANK(AW66:BF72)),"",SUM(AW66:BF72))</f>
        <v>946792</v>
      </c>
      <c r="AX65" s="425"/>
      <c r="AY65" s="425"/>
      <c r="AZ65" s="425"/>
      <c r="BA65" s="425"/>
      <c r="BB65" s="425"/>
      <c r="BC65" s="425"/>
      <c r="BD65" s="425"/>
      <c r="BE65" s="425"/>
      <c r="BF65" s="425"/>
      <c r="BG65" s="70"/>
      <c r="BH65" s="204"/>
      <c r="BI65" s="20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</row>
    <row r="66" spans="1:79" s="179" customFormat="1" ht="32.25" customHeight="1" x14ac:dyDescent="0.35">
      <c r="A66" s="179">
        <v>0.40000000000000019</v>
      </c>
      <c r="B66" s="179">
        <v>1.08</v>
      </c>
      <c r="C66" s="179">
        <f t="shared" si="2"/>
        <v>4718.760000000002</v>
      </c>
      <c r="D66" s="179">
        <f t="shared" si="3"/>
        <v>131342.14000000001</v>
      </c>
      <c r="F66" s="452" t="s">
        <v>554</v>
      </c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1" t="s">
        <v>115</v>
      </c>
      <c r="AK66" s="451"/>
      <c r="AL66" s="451"/>
      <c r="AM66" s="427">
        <f>[3]ITG2!$AM$66</f>
        <v>58967</v>
      </c>
      <c r="AN66" s="427"/>
      <c r="AO66" s="427"/>
      <c r="AP66" s="427"/>
      <c r="AQ66" s="427"/>
      <c r="AR66" s="427"/>
      <c r="AS66" s="427"/>
      <c r="AT66" s="427"/>
      <c r="AU66" s="427"/>
      <c r="AV66" s="427"/>
      <c r="AW66" s="427">
        <f>[3]ITG2!$AW$66</f>
        <v>729667</v>
      </c>
      <c r="AX66" s="427"/>
      <c r="AY66" s="427"/>
      <c r="AZ66" s="427"/>
      <c r="BA66" s="427"/>
      <c r="BB66" s="427"/>
      <c r="BC66" s="427"/>
      <c r="BD66" s="427"/>
      <c r="BE66" s="427"/>
      <c r="BF66" s="427"/>
      <c r="BG66" s="70"/>
      <c r="BH66" s="204"/>
      <c r="BI66" s="20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</row>
    <row r="67" spans="1:79" s="179" customFormat="1" ht="32.25" customHeight="1" x14ac:dyDescent="0.35">
      <c r="A67" s="179">
        <v>0.4100000000000002</v>
      </c>
      <c r="B67" s="179">
        <v>1.0900000000000001</v>
      </c>
      <c r="C67" s="179">
        <f t="shared" si="2"/>
        <v>1.4100000000000001</v>
      </c>
      <c r="D67" s="179">
        <f t="shared" si="3"/>
        <v>3735.34</v>
      </c>
      <c r="F67" s="452" t="s">
        <v>555</v>
      </c>
      <c r="G67" s="452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2"/>
      <c r="W67" s="452"/>
      <c r="X67" s="452"/>
      <c r="Y67" s="452"/>
      <c r="Z67" s="452"/>
      <c r="AA67" s="452"/>
      <c r="AB67" s="452"/>
      <c r="AC67" s="452"/>
      <c r="AD67" s="452"/>
      <c r="AE67" s="452"/>
      <c r="AF67" s="452"/>
      <c r="AG67" s="452"/>
      <c r="AH67" s="452"/>
      <c r="AI67" s="452"/>
      <c r="AJ67" s="451" t="s">
        <v>45</v>
      </c>
      <c r="AK67" s="451"/>
      <c r="AL67" s="451"/>
      <c r="AM67" s="427">
        <f>[3]ITG2!$AM$67</f>
        <v>0</v>
      </c>
      <c r="AN67" s="427"/>
      <c r="AO67" s="427"/>
      <c r="AP67" s="427"/>
      <c r="AQ67" s="427"/>
      <c r="AR67" s="427"/>
      <c r="AS67" s="427"/>
      <c r="AT67" s="427"/>
      <c r="AU67" s="427"/>
      <c r="AV67" s="427"/>
      <c r="AW67" s="427">
        <f>[3]ITG2!$AW$67</f>
        <v>17125</v>
      </c>
      <c r="AX67" s="427"/>
      <c r="AY67" s="427"/>
      <c r="AZ67" s="427"/>
      <c r="BA67" s="427"/>
      <c r="BB67" s="427"/>
      <c r="BC67" s="427"/>
      <c r="BD67" s="427"/>
      <c r="BE67" s="427"/>
      <c r="BF67" s="427"/>
      <c r="BG67" s="70"/>
      <c r="BH67" s="204"/>
      <c r="BI67" s="20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</row>
    <row r="68" spans="1:79" s="179" customFormat="1" ht="65.25" customHeight="1" x14ac:dyDescent="0.35">
      <c r="A68" s="179">
        <v>0.42000000000000021</v>
      </c>
      <c r="B68" s="179">
        <v>1.1000000000000001</v>
      </c>
      <c r="C68" s="179">
        <f t="shared" si="2"/>
        <v>1.4200000000000002</v>
      </c>
      <c r="D68" s="179">
        <f t="shared" si="3"/>
        <v>2.1</v>
      </c>
      <c r="F68" s="426" t="s">
        <v>556</v>
      </c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6"/>
      <c r="Z68" s="426"/>
      <c r="AA68" s="426"/>
      <c r="AB68" s="426"/>
      <c r="AC68" s="426"/>
      <c r="AD68" s="426"/>
      <c r="AE68" s="426"/>
      <c r="AF68" s="426"/>
      <c r="AG68" s="426"/>
      <c r="AH68" s="426"/>
      <c r="AI68" s="426"/>
      <c r="AJ68" s="451" t="s">
        <v>119</v>
      </c>
      <c r="AK68" s="451"/>
      <c r="AL68" s="451"/>
      <c r="AM68" s="427">
        <f>[3]ITG2!$AM$68</f>
        <v>0</v>
      </c>
      <c r="AN68" s="427"/>
      <c r="AO68" s="427"/>
      <c r="AP68" s="427"/>
      <c r="AQ68" s="427"/>
      <c r="AR68" s="427"/>
      <c r="AS68" s="427"/>
      <c r="AT68" s="427"/>
      <c r="AU68" s="427"/>
      <c r="AV68" s="427"/>
      <c r="AW68" s="427">
        <f>[3]ITG2!$AW$68</f>
        <v>0</v>
      </c>
      <c r="AX68" s="427"/>
      <c r="AY68" s="427"/>
      <c r="AZ68" s="427"/>
      <c r="BA68" s="427"/>
      <c r="BB68" s="427"/>
      <c r="BC68" s="427"/>
      <c r="BD68" s="427"/>
      <c r="BE68" s="427"/>
      <c r="BF68" s="427"/>
      <c r="BG68" s="70"/>
      <c r="BH68" s="204"/>
      <c r="BI68" s="20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</row>
    <row r="69" spans="1:79" s="179" customFormat="1" ht="32.25" customHeight="1" x14ac:dyDescent="0.35">
      <c r="A69" s="179">
        <v>0.43000000000000022</v>
      </c>
      <c r="B69" s="179">
        <v>1.1100000000000001</v>
      </c>
      <c r="C69" s="179">
        <f t="shared" si="2"/>
        <v>1.4300000000000002</v>
      </c>
      <c r="D69" s="179">
        <f t="shared" si="3"/>
        <v>37002.110000000008</v>
      </c>
      <c r="F69" s="452" t="s">
        <v>557</v>
      </c>
      <c r="G69" s="452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  <c r="T69" s="452"/>
      <c r="U69" s="452"/>
      <c r="V69" s="452"/>
      <c r="W69" s="452"/>
      <c r="X69" s="452"/>
      <c r="Y69" s="452"/>
      <c r="Z69" s="452"/>
      <c r="AA69" s="452"/>
      <c r="AB69" s="452"/>
      <c r="AC69" s="452"/>
      <c r="AD69" s="452"/>
      <c r="AE69" s="452"/>
      <c r="AF69" s="452"/>
      <c r="AG69" s="452"/>
      <c r="AH69" s="452"/>
      <c r="AI69" s="452"/>
      <c r="AJ69" s="451" t="s">
        <v>122</v>
      </c>
      <c r="AK69" s="451"/>
      <c r="AL69" s="451"/>
      <c r="AM69" s="427">
        <f>[3]ITG2!$AM$69</f>
        <v>0</v>
      </c>
      <c r="AN69" s="427"/>
      <c r="AO69" s="427"/>
      <c r="AP69" s="427"/>
      <c r="AQ69" s="427"/>
      <c r="AR69" s="427"/>
      <c r="AS69" s="427"/>
      <c r="AT69" s="427"/>
      <c r="AU69" s="427"/>
      <c r="AV69" s="427"/>
      <c r="AW69" s="427">
        <f>[3]ITG2!$AW$69</f>
        <v>200000</v>
      </c>
      <c r="AX69" s="427"/>
      <c r="AY69" s="427"/>
      <c r="AZ69" s="427"/>
      <c r="BA69" s="427"/>
      <c r="BB69" s="427"/>
      <c r="BC69" s="427"/>
      <c r="BD69" s="427"/>
      <c r="BE69" s="427"/>
      <c r="BF69" s="427"/>
      <c r="BG69" s="70"/>
      <c r="BH69" s="204"/>
      <c r="BI69" s="20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</row>
    <row r="70" spans="1:79" s="179" customFormat="1" ht="32.25" customHeight="1" x14ac:dyDescent="0.35">
      <c r="A70" s="179">
        <v>0.44000000000000022</v>
      </c>
      <c r="B70" s="179">
        <v>1.1200000000000001</v>
      </c>
      <c r="C70" s="179" t="str">
        <f t="shared" si="2"/>
        <v/>
      </c>
      <c r="D70" s="179" t="str">
        <f t="shared" si="3"/>
        <v/>
      </c>
      <c r="F70" s="452" t="s">
        <v>558</v>
      </c>
      <c r="G70" s="452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  <c r="T70" s="452"/>
      <c r="U70" s="452"/>
      <c r="V70" s="452"/>
      <c r="W70" s="452"/>
      <c r="X70" s="452"/>
      <c r="Y70" s="452"/>
      <c r="Z70" s="452"/>
      <c r="AA70" s="452"/>
      <c r="AB70" s="452"/>
      <c r="AC70" s="452"/>
      <c r="AD70" s="452"/>
      <c r="AE70" s="452"/>
      <c r="AF70" s="452"/>
      <c r="AG70" s="452"/>
      <c r="AH70" s="452"/>
      <c r="AI70" s="452"/>
      <c r="AJ70" s="451" t="s">
        <v>124</v>
      </c>
      <c r="AK70" s="451"/>
      <c r="AL70" s="451"/>
      <c r="AM70" s="427"/>
      <c r="AN70" s="427"/>
      <c r="AO70" s="427"/>
      <c r="AP70" s="427"/>
      <c r="AQ70" s="427"/>
      <c r="AR70" s="427"/>
      <c r="AS70" s="427"/>
      <c r="AT70" s="427"/>
      <c r="AU70" s="427"/>
      <c r="AV70" s="427"/>
      <c r="AW70" s="427"/>
      <c r="AX70" s="427"/>
      <c r="AY70" s="427"/>
      <c r="AZ70" s="427"/>
      <c r="BA70" s="427"/>
      <c r="BB70" s="427"/>
      <c r="BC70" s="427"/>
      <c r="BD70" s="427"/>
      <c r="BE70" s="427"/>
      <c r="BF70" s="427"/>
      <c r="BG70" s="70"/>
      <c r="BH70" s="204"/>
      <c r="BI70" s="20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</row>
    <row r="71" spans="1:79" s="179" customFormat="1" ht="32.25" customHeight="1" x14ac:dyDescent="0.35">
      <c r="A71" s="179">
        <v>0.45000000000000023</v>
      </c>
      <c r="B71" s="179">
        <v>1.1300000000000001</v>
      </c>
      <c r="C71" s="179">
        <f t="shared" si="2"/>
        <v>1.4500000000000002</v>
      </c>
      <c r="D71" s="179">
        <f t="shared" si="3"/>
        <v>2.13</v>
      </c>
      <c r="F71" s="452" t="s">
        <v>559</v>
      </c>
      <c r="G71" s="452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  <c r="T71" s="452"/>
      <c r="U71" s="452"/>
      <c r="V71" s="452"/>
      <c r="W71" s="452"/>
      <c r="X71" s="452"/>
      <c r="Y71" s="452"/>
      <c r="Z71" s="452"/>
      <c r="AA71" s="452"/>
      <c r="AB71" s="452"/>
      <c r="AC71" s="452"/>
      <c r="AD71" s="452"/>
      <c r="AE71" s="452"/>
      <c r="AF71" s="452"/>
      <c r="AG71" s="452"/>
      <c r="AH71" s="452"/>
      <c r="AI71" s="452"/>
      <c r="AJ71" s="451" t="s">
        <v>126</v>
      </c>
      <c r="AK71" s="451"/>
      <c r="AL71" s="451"/>
      <c r="AM71" s="427">
        <f>[3]ITG2!$AM$71</f>
        <v>0</v>
      </c>
      <c r="AN71" s="427"/>
      <c r="AO71" s="427"/>
      <c r="AP71" s="427"/>
      <c r="AQ71" s="427"/>
      <c r="AR71" s="427"/>
      <c r="AS71" s="427"/>
      <c r="AT71" s="427"/>
      <c r="AU71" s="427"/>
      <c r="AV71" s="427"/>
      <c r="AW71" s="427">
        <f>[3]ITG2!$AW$71</f>
        <v>0</v>
      </c>
      <c r="AX71" s="427"/>
      <c r="AY71" s="427"/>
      <c r="AZ71" s="427"/>
      <c r="BA71" s="427"/>
      <c r="BB71" s="427"/>
      <c r="BC71" s="427"/>
      <c r="BD71" s="427"/>
      <c r="BE71" s="427"/>
      <c r="BF71" s="427"/>
      <c r="BG71" s="70"/>
      <c r="BH71" s="204"/>
      <c r="BI71" s="20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</row>
    <row r="72" spans="1:79" s="179" customFormat="1" ht="32.25" customHeight="1" x14ac:dyDescent="0.35">
      <c r="A72" s="179">
        <v>0.46000000000000024</v>
      </c>
      <c r="B72" s="179">
        <v>1.1400000000000001</v>
      </c>
      <c r="C72" s="179" t="str">
        <f t="shared" si="2"/>
        <v/>
      </c>
      <c r="D72" s="179" t="str">
        <f t="shared" si="3"/>
        <v/>
      </c>
      <c r="F72" s="426" t="s">
        <v>560</v>
      </c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6"/>
      <c r="R72" s="426"/>
      <c r="S72" s="426"/>
      <c r="T72" s="426"/>
      <c r="U72" s="426"/>
      <c r="V72" s="426"/>
      <c r="W72" s="426"/>
      <c r="X72" s="426"/>
      <c r="Y72" s="426"/>
      <c r="Z72" s="426"/>
      <c r="AA72" s="426"/>
      <c r="AB72" s="426"/>
      <c r="AC72" s="426"/>
      <c r="AD72" s="426"/>
      <c r="AE72" s="426"/>
      <c r="AF72" s="426"/>
      <c r="AG72" s="426"/>
      <c r="AH72" s="426"/>
      <c r="AI72" s="426"/>
      <c r="AJ72" s="451" t="s">
        <v>129</v>
      </c>
      <c r="AK72" s="451"/>
      <c r="AL72" s="451"/>
      <c r="AM72" s="427"/>
      <c r="AN72" s="427"/>
      <c r="AO72" s="427"/>
      <c r="AP72" s="427"/>
      <c r="AQ72" s="427"/>
      <c r="AR72" s="427"/>
      <c r="AS72" s="427"/>
      <c r="AT72" s="427"/>
      <c r="AU72" s="427"/>
      <c r="AV72" s="427"/>
      <c r="AW72" s="427"/>
      <c r="AX72" s="427"/>
      <c r="AY72" s="427"/>
      <c r="AZ72" s="427"/>
      <c r="BA72" s="427"/>
      <c r="BB72" s="427"/>
      <c r="BC72" s="427"/>
      <c r="BD72" s="427"/>
      <c r="BE72" s="427"/>
      <c r="BF72" s="427"/>
      <c r="BG72" s="70"/>
      <c r="BH72" s="204"/>
      <c r="BI72" s="20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</row>
    <row r="73" spans="1:79" s="179" customFormat="1" ht="32.25" customHeight="1" x14ac:dyDescent="0.35">
      <c r="A73" s="179">
        <v>0.47000000000000025</v>
      </c>
      <c r="B73" s="179">
        <v>1.1500000000000001</v>
      </c>
      <c r="C73" s="179">
        <f t="shared" si="2"/>
        <v>143549.40714285721</v>
      </c>
      <c r="D73" s="179">
        <f t="shared" si="3"/>
        <v>2.1500000000000004</v>
      </c>
      <c r="F73" s="450" t="s">
        <v>561</v>
      </c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  <c r="R73" s="450"/>
      <c r="S73" s="450"/>
      <c r="T73" s="450"/>
      <c r="U73" s="450"/>
      <c r="V73" s="450"/>
      <c r="W73" s="450"/>
      <c r="X73" s="450"/>
      <c r="Y73" s="450"/>
      <c r="Z73" s="450"/>
      <c r="AA73" s="450"/>
      <c r="AB73" s="450"/>
      <c r="AC73" s="450"/>
      <c r="AD73" s="450"/>
      <c r="AE73" s="450"/>
      <c r="AF73" s="450"/>
      <c r="AG73" s="450"/>
      <c r="AH73" s="450"/>
      <c r="AI73" s="450"/>
      <c r="AJ73" s="451" t="s">
        <v>131</v>
      </c>
      <c r="AK73" s="451"/>
      <c r="AL73" s="451"/>
      <c r="AM73" s="425">
        <f>IFERROR(IF(AND(AM57,AM65)="","",(IF((SUM(AM57)-SUM(AM65))&gt;=0,(SUM(AM57)-SUM(AM65)),0))),"")</f>
        <v>2137948</v>
      </c>
      <c r="AN73" s="425"/>
      <c r="AO73" s="425"/>
      <c r="AP73" s="425"/>
      <c r="AQ73" s="425"/>
      <c r="AR73" s="425"/>
      <c r="AS73" s="425"/>
      <c r="AT73" s="425"/>
      <c r="AU73" s="425"/>
      <c r="AV73" s="425"/>
      <c r="AW73" s="425">
        <f>IFERROR(IF(AND(AW57,AW65)="","",(IF((SUM(AW57)-SUM(AW65))&gt;=0,(SUM(AW57)-SUM(AW65)),0))),"")</f>
        <v>0</v>
      </c>
      <c r="AX73" s="425"/>
      <c r="AY73" s="425"/>
      <c r="AZ73" s="425"/>
      <c r="BA73" s="425"/>
      <c r="BB73" s="425"/>
      <c r="BC73" s="425"/>
      <c r="BD73" s="425"/>
      <c r="BE73" s="425"/>
      <c r="BF73" s="425"/>
      <c r="BG73" s="70"/>
      <c r="BH73" s="204"/>
      <c r="BI73" s="20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</row>
    <row r="74" spans="1:79" s="179" customFormat="1" ht="32.25" customHeight="1" x14ac:dyDescent="0.35">
      <c r="A74" s="179">
        <v>0.48000000000000026</v>
      </c>
      <c r="B74" s="179">
        <v>1.1600000000000001</v>
      </c>
      <c r="C74" s="179">
        <f t="shared" si="2"/>
        <v>1.4800000000000002</v>
      </c>
      <c r="D74" s="179">
        <f t="shared" si="3"/>
        <v>145485.88</v>
      </c>
      <c r="F74" s="450" t="s">
        <v>562</v>
      </c>
      <c r="G74" s="450"/>
      <c r="H74" s="450"/>
      <c r="I74" s="450"/>
      <c r="J74" s="450"/>
      <c r="K74" s="450"/>
      <c r="L74" s="450"/>
      <c r="M74" s="450"/>
      <c r="N74" s="450"/>
      <c r="O74" s="450"/>
      <c r="P74" s="450"/>
      <c r="Q74" s="450"/>
      <c r="R74" s="450"/>
      <c r="S74" s="450"/>
      <c r="T74" s="450"/>
      <c r="U74" s="450"/>
      <c r="V74" s="450"/>
      <c r="W74" s="450"/>
      <c r="X74" s="450"/>
      <c r="Y74" s="450"/>
      <c r="Z74" s="450"/>
      <c r="AA74" s="450"/>
      <c r="AB74" s="450"/>
      <c r="AC74" s="450"/>
      <c r="AD74" s="450"/>
      <c r="AE74" s="450"/>
      <c r="AF74" s="450"/>
      <c r="AG74" s="450"/>
      <c r="AH74" s="450"/>
      <c r="AI74" s="450"/>
      <c r="AJ74" s="451" t="s">
        <v>134</v>
      </c>
      <c r="AK74" s="451"/>
      <c r="AL74" s="451"/>
      <c r="AM74" s="425">
        <f>IFERROR(IF(AND(AM57,AM65)="","",(IF((SUM(AM57)-SUM(AM65))&lt;0,(SUM(AM65)-SUM(AM57)),0))),"")</f>
        <v>0</v>
      </c>
      <c r="AN74" s="425"/>
      <c r="AO74" s="425"/>
      <c r="AP74" s="425"/>
      <c r="AQ74" s="425"/>
      <c r="AR74" s="425"/>
      <c r="AS74" s="425"/>
      <c r="AT74" s="425"/>
      <c r="AU74" s="425"/>
      <c r="AV74" s="425"/>
      <c r="AW74" s="425">
        <f>IFERROR(IF(AND(AW57,AW65)="","",(IF((SUM(AW57)-SUM(AW65))&lt;0,(SUM(AW65)-SUM(AW57)),0))),"")</f>
        <v>752502</v>
      </c>
      <c r="AX74" s="425"/>
      <c r="AY74" s="425"/>
      <c r="AZ74" s="425"/>
      <c r="BA74" s="425"/>
      <c r="BB74" s="425"/>
      <c r="BC74" s="425"/>
      <c r="BD74" s="425"/>
      <c r="BE74" s="425"/>
      <c r="BF74" s="425"/>
      <c r="BG74" s="70"/>
      <c r="BH74" s="204"/>
      <c r="BI74" s="20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</row>
    <row r="75" spans="1:79" s="179" customFormat="1" ht="32.25" customHeight="1" x14ac:dyDescent="0.4">
      <c r="C75" s="206"/>
      <c r="D75" s="206"/>
      <c r="F75" s="447" t="s">
        <v>489</v>
      </c>
      <c r="G75" s="447"/>
      <c r="H75" s="447"/>
      <c r="I75" s="447"/>
      <c r="J75" s="447"/>
      <c r="K75" s="447"/>
      <c r="L75" s="447"/>
      <c r="M75" s="447"/>
      <c r="N75" s="447"/>
      <c r="O75" s="447"/>
      <c r="P75" s="447"/>
      <c r="Q75" s="447"/>
      <c r="R75" s="447"/>
      <c r="S75" s="447"/>
      <c r="T75" s="447"/>
      <c r="U75" s="447"/>
      <c r="V75" s="447"/>
      <c r="W75" s="447"/>
      <c r="X75" s="447"/>
      <c r="Y75" s="447"/>
      <c r="Z75" s="447"/>
      <c r="AA75" s="447"/>
      <c r="AB75" s="447"/>
      <c r="AC75" s="447"/>
      <c r="AD75" s="447"/>
      <c r="AE75" s="447"/>
      <c r="AF75" s="447"/>
      <c r="AG75" s="447"/>
      <c r="AH75" s="447"/>
      <c r="AI75" s="447"/>
      <c r="AJ75" s="435"/>
      <c r="AK75" s="436"/>
      <c r="AL75" s="437"/>
      <c r="AM75" s="425"/>
      <c r="AN75" s="425"/>
      <c r="AO75" s="425"/>
      <c r="AP75" s="425"/>
      <c r="AQ75" s="425"/>
      <c r="AR75" s="425"/>
      <c r="AS75" s="425"/>
      <c r="AT75" s="425"/>
      <c r="AU75" s="425"/>
      <c r="AV75" s="425"/>
      <c r="AW75" s="425"/>
      <c r="AX75" s="425"/>
      <c r="AY75" s="425"/>
      <c r="AZ75" s="425"/>
      <c r="BA75" s="425"/>
      <c r="BB75" s="425"/>
      <c r="BC75" s="425"/>
      <c r="BD75" s="425"/>
      <c r="BE75" s="425"/>
      <c r="BF75" s="425"/>
      <c r="BG75" s="220"/>
      <c r="BH75" s="204"/>
      <c r="BI75" s="204"/>
      <c r="BJ75" s="183"/>
      <c r="BK75" s="183"/>
      <c r="BL75" s="183"/>
      <c r="BM75" s="183"/>
      <c r="BN75" s="183"/>
      <c r="BO75" s="183"/>
      <c r="BP75" s="183"/>
      <c r="BQ75" s="183"/>
      <c r="BR75" s="183"/>
      <c r="BS75" s="183"/>
      <c r="BT75" s="183"/>
      <c r="BU75" s="183"/>
      <c r="BV75" s="183"/>
      <c r="BW75" s="183"/>
      <c r="BX75" s="183"/>
      <c r="BY75" s="183"/>
      <c r="BZ75" s="183"/>
      <c r="CA75" s="183"/>
    </row>
    <row r="76" spans="1:79" s="179" customFormat="1" ht="32.25" customHeight="1" x14ac:dyDescent="0.35">
      <c r="A76" s="179">
        <v>0.49000000000000027</v>
      </c>
      <c r="B76" s="179">
        <v>1.1700000000000002</v>
      </c>
      <c r="C76" s="179" t="str">
        <f t="shared" ref="C76:C94" si="4">IF(LEN(AM76)=0,"",1+ABS((AM76*A76)/LEN(AM76))+A76)</f>
        <v/>
      </c>
      <c r="D76" s="179" t="str">
        <f t="shared" ref="D76:D94" si="5">IF(LEN(AW76)=0,"",1+ABS((AW76*B76)/LEN(AW76))+B76)</f>
        <v/>
      </c>
      <c r="F76" s="450" t="s">
        <v>563</v>
      </c>
      <c r="G76" s="450"/>
      <c r="H76" s="450"/>
      <c r="I76" s="450"/>
      <c r="J76" s="450"/>
      <c r="K76" s="450"/>
      <c r="L76" s="450"/>
      <c r="M76" s="450"/>
      <c r="N76" s="450"/>
      <c r="O76" s="450"/>
      <c r="P76" s="450"/>
      <c r="Q76" s="450"/>
      <c r="R76" s="450"/>
      <c r="S76" s="450"/>
      <c r="T76" s="450"/>
      <c r="U76" s="450"/>
      <c r="V76" s="450"/>
      <c r="W76" s="450"/>
      <c r="X76" s="450"/>
      <c r="Y76" s="450"/>
      <c r="Z76" s="450"/>
      <c r="AA76" s="450"/>
      <c r="AB76" s="450"/>
      <c r="AC76" s="450"/>
      <c r="AD76" s="450"/>
      <c r="AE76" s="450"/>
      <c r="AF76" s="450"/>
      <c r="AG76" s="450"/>
      <c r="AH76" s="450"/>
      <c r="AI76" s="450"/>
      <c r="AJ76" s="451" t="s">
        <v>136</v>
      </c>
      <c r="AK76" s="451"/>
      <c r="AL76" s="451"/>
      <c r="AM76" s="425" t="str">
        <f t="array" ref="AM76">IF(AND(ISBLANK(AM77:AV79)),"",SUM(AM77:AV79))</f>
        <v/>
      </c>
      <c r="AN76" s="425"/>
      <c r="AO76" s="425"/>
      <c r="AP76" s="425"/>
      <c r="AQ76" s="425"/>
      <c r="AR76" s="425"/>
      <c r="AS76" s="425"/>
      <c r="AT76" s="425"/>
      <c r="AU76" s="425"/>
      <c r="AV76" s="425"/>
      <c r="AW76" s="425" t="str">
        <f t="array" ref="AW76">IF(AND(ISBLANK(AW77:BF79)),"",SUM(AW77:BF79))</f>
        <v/>
      </c>
      <c r="AX76" s="425"/>
      <c r="AY76" s="425"/>
      <c r="AZ76" s="425"/>
      <c r="BA76" s="425"/>
      <c r="BB76" s="425"/>
      <c r="BC76" s="425"/>
      <c r="BD76" s="425"/>
      <c r="BE76" s="425"/>
      <c r="BF76" s="425"/>
      <c r="BG76" s="70"/>
      <c r="BH76" s="204"/>
      <c r="BI76" s="20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</row>
    <row r="77" spans="1:79" s="179" customFormat="1" ht="32.25" customHeight="1" x14ac:dyDescent="0.35">
      <c r="A77" s="179">
        <v>0.50000000000000022</v>
      </c>
      <c r="B77" s="179">
        <v>1.1800000000000002</v>
      </c>
      <c r="C77" s="179" t="str">
        <f t="shared" si="4"/>
        <v/>
      </c>
      <c r="D77" s="179" t="str">
        <f t="shared" si="5"/>
        <v/>
      </c>
      <c r="F77" s="452" t="s">
        <v>564</v>
      </c>
      <c r="G77" s="452"/>
      <c r="H77" s="452"/>
      <c r="I77" s="452"/>
      <c r="J77" s="452"/>
      <c r="K77" s="452"/>
      <c r="L77" s="452"/>
      <c r="M77" s="452"/>
      <c r="N77" s="452"/>
      <c r="O77" s="452"/>
      <c r="P77" s="452"/>
      <c r="Q77" s="452"/>
      <c r="R77" s="452"/>
      <c r="S77" s="452"/>
      <c r="T77" s="452"/>
      <c r="U77" s="452"/>
      <c r="V77" s="452"/>
      <c r="W77" s="452"/>
      <c r="X77" s="452"/>
      <c r="Y77" s="452"/>
      <c r="Z77" s="452"/>
      <c r="AA77" s="452"/>
      <c r="AB77" s="452"/>
      <c r="AC77" s="452"/>
      <c r="AD77" s="452"/>
      <c r="AE77" s="452"/>
      <c r="AF77" s="452"/>
      <c r="AG77" s="452"/>
      <c r="AH77" s="452"/>
      <c r="AI77" s="452"/>
      <c r="AJ77" s="451" t="s">
        <v>139</v>
      </c>
      <c r="AK77" s="451"/>
      <c r="AL77" s="451"/>
      <c r="AM77" s="427"/>
      <c r="AN77" s="427"/>
      <c r="AO77" s="427"/>
      <c r="AP77" s="427"/>
      <c r="AQ77" s="427"/>
      <c r="AR77" s="427"/>
      <c r="AS77" s="427"/>
      <c r="AT77" s="427"/>
      <c r="AU77" s="427"/>
      <c r="AV77" s="427"/>
      <c r="AW77" s="427"/>
      <c r="AX77" s="427"/>
      <c r="AY77" s="427"/>
      <c r="AZ77" s="427"/>
      <c r="BA77" s="427"/>
      <c r="BB77" s="427"/>
      <c r="BC77" s="427"/>
      <c r="BD77" s="427"/>
      <c r="BE77" s="427"/>
      <c r="BF77" s="427"/>
      <c r="BG77" s="70"/>
      <c r="BH77" s="204"/>
      <c r="BI77" s="20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</row>
    <row r="78" spans="1:79" s="179" customFormat="1" ht="32.25" customHeight="1" x14ac:dyDescent="0.35">
      <c r="A78" s="179">
        <v>0.51000000000000023</v>
      </c>
      <c r="B78" s="179">
        <v>1.1900000000000002</v>
      </c>
      <c r="C78" s="179" t="str">
        <f t="shared" si="4"/>
        <v/>
      </c>
      <c r="D78" s="179" t="str">
        <f t="shared" si="5"/>
        <v/>
      </c>
      <c r="F78" s="452" t="s">
        <v>565</v>
      </c>
      <c r="G78" s="452"/>
      <c r="H78" s="452"/>
      <c r="I78" s="452"/>
      <c r="J78" s="452"/>
      <c r="K78" s="452"/>
      <c r="L78" s="452"/>
      <c r="M78" s="452"/>
      <c r="N78" s="452"/>
      <c r="O78" s="452"/>
      <c r="P78" s="452"/>
      <c r="Q78" s="452"/>
      <c r="R78" s="452"/>
      <c r="S78" s="452"/>
      <c r="T78" s="452"/>
      <c r="U78" s="452"/>
      <c r="V78" s="452"/>
      <c r="W78" s="452"/>
      <c r="X78" s="452"/>
      <c r="Y78" s="452"/>
      <c r="Z78" s="452"/>
      <c r="AA78" s="452"/>
      <c r="AB78" s="452"/>
      <c r="AC78" s="452"/>
      <c r="AD78" s="452"/>
      <c r="AE78" s="452"/>
      <c r="AF78" s="452"/>
      <c r="AG78" s="452"/>
      <c r="AH78" s="452"/>
      <c r="AI78" s="452"/>
      <c r="AJ78" s="451" t="s">
        <v>56</v>
      </c>
      <c r="AK78" s="451"/>
      <c r="AL78" s="451"/>
      <c r="AM78" s="427"/>
      <c r="AN78" s="427"/>
      <c r="AO78" s="427"/>
      <c r="AP78" s="427"/>
      <c r="AQ78" s="427"/>
      <c r="AR78" s="427"/>
      <c r="AS78" s="427"/>
      <c r="AT78" s="427"/>
      <c r="AU78" s="427"/>
      <c r="AV78" s="427"/>
      <c r="AW78" s="427"/>
      <c r="AX78" s="427"/>
      <c r="AY78" s="427"/>
      <c r="AZ78" s="427"/>
      <c r="BA78" s="427"/>
      <c r="BB78" s="427"/>
      <c r="BC78" s="427"/>
      <c r="BD78" s="427"/>
      <c r="BE78" s="427"/>
      <c r="BF78" s="427"/>
      <c r="BG78" s="70"/>
      <c r="BH78" s="204"/>
      <c r="BI78" s="20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</row>
    <row r="79" spans="1:79" s="179" customFormat="1" ht="32.25" customHeight="1" x14ac:dyDescent="0.35">
      <c r="A79" s="179">
        <v>0.52000000000000024</v>
      </c>
      <c r="B79" s="179">
        <v>1.2000000000000002</v>
      </c>
      <c r="C79" s="179" t="str">
        <f t="shared" si="4"/>
        <v/>
      </c>
      <c r="D79" s="179" t="str">
        <f t="shared" si="5"/>
        <v/>
      </c>
      <c r="F79" s="452" t="s">
        <v>566</v>
      </c>
      <c r="G79" s="452"/>
      <c r="H79" s="452"/>
      <c r="I79" s="452"/>
      <c r="J79" s="452"/>
      <c r="K79" s="452"/>
      <c r="L79" s="452"/>
      <c r="M79" s="452"/>
      <c r="N79" s="452"/>
      <c r="O79" s="452"/>
      <c r="P79" s="452"/>
      <c r="Q79" s="452"/>
      <c r="R79" s="452"/>
      <c r="S79" s="452"/>
      <c r="T79" s="452"/>
      <c r="U79" s="452"/>
      <c r="V79" s="452"/>
      <c r="W79" s="452"/>
      <c r="X79" s="452"/>
      <c r="Y79" s="452"/>
      <c r="Z79" s="452"/>
      <c r="AA79" s="452"/>
      <c r="AB79" s="452"/>
      <c r="AC79" s="452"/>
      <c r="AD79" s="452"/>
      <c r="AE79" s="452"/>
      <c r="AF79" s="452"/>
      <c r="AG79" s="452"/>
      <c r="AH79" s="452"/>
      <c r="AI79" s="452"/>
      <c r="AJ79" s="451" t="s">
        <v>59</v>
      </c>
      <c r="AK79" s="451"/>
      <c r="AL79" s="451"/>
      <c r="AM79" s="427"/>
      <c r="AN79" s="427"/>
      <c r="AO79" s="427"/>
      <c r="AP79" s="427"/>
      <c r="AQ79" s="427"/>
      <c r="AR79" s="427"/>
      <c r="AS79" s="427"/>
      <c r="AT79" s="427"/>
      <c r="AU79" s="427"/>
      <c r="AV79" s="427"/>
      <c r="AW79" s="427"/>
      <c r="AX79" s="427"/>
      <c r="AY79" s="427"/>
      <c r="AZ79" s="427"/>
      <c r="BA79" s="427"/>
      <c r="BB79" s="427"/>
      <c r="BC79" s="427"/>
      <c r="BD79" s="427"/>
      <c r="BE79" s="427"/>
      <c r="BF79" s="427"/>
      <c r="BG79" s="70"/>
      <c r="BH79" s="204"/>
      <c r="BI79" s="20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</row>
    <row r="80" spans="1:79" s="179" customFormat="1" ht="32.25" customHeight="1" x14ac:dyDescent="0.35">
      <c r="A80" s="179">
        <v>0.53000000000000025</v>
      </c>
      <c r="B80" s="179">
        <v>1.2100000000000002</v>
      </c>
      <c r="C80" s="179" t="str">
        <f t="shared" si="4"/>
        <v/>
      </c>
      <c r="D80" s="179" t="str">
        <f t="shared" si="5"/>
        <v/>
      </c>
      <c r="F80" s="450" t="s">
        <v>567</v>
      </c>
      <c r="G80" s="450"/>
      <c r="H80" s="450"/>
      <c r="I80" s="450"/>
      <c r="J80" s="450"/>
      <c r="K80" s="450"/>
      <c r="L80" s="450"/>
      <c r="M80" s="450"/>
      <c r="N80" s="450"/>
      <c r="O80" s="450"/>
      <c r="P80" s="450"/>
      <c r="Q80" s="450"/>
      <c r="R80" s="450"/>
      <c r="S80" s="450"/>
      <c r="T80" s="450"/>
      <c r="U80" s="450"/>
      <c r="V80" s="450"/>
      <c r="W80" s="450"/>
      <c r="X80" s="450"/>
      <c r="Y80" s="450"/>
      <c r="Z80" s="450"/>
      <c r="AA80" s="450"/>
      <c r="AB80" s="450"/>
      <c r="AC80" s="450"/>
      <c r="AD80" s="450"/>
      <c r="AE80" s="450"/>
      <c r="AF80" s="450"/>
      <c r="AG80" s="450"/>
      <c r="AH80" s="450"/>
      <c r="AI80" s="450"/>
      <c r="AJ80" s="451" t="s">
        <v>145</v>
      </c>
      <c r="AK80" s="451"/>
      <c r="AL80" s="451"/>
      <c r="AM80" s="425" t="str">
        <f t="array" ref="AM80">IF(AND(ISBLANK(AM81:AV84)),"",SUM(AM81:AV84))</f>
        <v/>
      </c>
      <c r="AN80" s="425"/>
      <c r="AO80" s="425"/>
      <c r="AP80" s="425"/>
      <c r="AQ80" s="425"/>
      <c r="AR80" s="425"/>
      <c r="AS80" s="425"/>
      <c r="AT80" s="425"/>
      <c r="AU80" s="425"/>
      <c r="AV80" s="425"/>
      <c r="AW80" s="425" t="str">
        <f t="array" ref="AW80">IF(AND(ISBLANK(AW81:BF84)),"",SUM(AW81:BF84))</f>
        <v/>
      </c>
      <c r="AX80" s="425"/>
      <c r="AY80" s="425"/>
      <c r="AZ80" s="425"/>
      <c r="BA80" s="425"/>
      <c r="BB80" s="425"/>
      <c r="BC80" s="425"/>
      <c r="BD80" s="425"/>
      <c r="BE80" s="425"/>
      <c r="BF80" s="425"/>
      <c r="BG80" s="70"/>
      <c r="BH80" s="204"/>
      <c r="BI80" s="20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</row>
    <row r="81" spans="1:79" s="179" customFormat="1" ht="32.25" customHeight="1" x14ac:dyDescent="0.35">
      <c r="A81" s="179">
        <v>0.54000000000000026</v>
      </c>
      <c r="B81" s="179">
        <v>1.2200000000000002</v>
      </c>
      <c r="C81" s="179" t="str">
        <f t="shared" si="4"/>
        <v/>
      </c>
      <c r="D81" s="179" t="str">
        <f t="shared" si="5"/>
        <v/>
      </c>
      <c r="F81" s="452" t="s">
        <v>568</v>
      </c>
      <c r="G81" s="452"/>
      <c r="H81" s="452"/>
      <c r="I81" s="452"/>
      <c r="J81" s="452"/>
      <c r="K81" s="452"/>
      <c r="L81" s="452"/>
      <c r="M81" s="452"/>
      <c r="N81" s="452"/>
      <c r="O81" s="452"/>
      <c r="P81" s="452"/>
      <c r="Q81" s="452"/>
      <c r="R81" s="452"/>
      <c r="S81" s="452"/>
      <c r="T81" s="452"/>
      <c r="U81" s="452"/>
      <c r="V81" s="452"/>
      <c r="W81" s="452"/>
      <c r="X81" s="452"/>
      <c r="Y81" s="452"/>
      <c r="Z81" s="452"/>
      <c r="AA81" s="452"/>
      <c r="AB81" s="452"/>
      <c r="AC81" s="452"/>
      <c r="AD81" s="452"/>
      <c r="AE81" s="452"/>
      <c r="AF81" s="452"/>
      <c r="AG81" s="452"/>
      <c r="AH81" s="452"/>
      <c r="AI81" s="452"/>
      <c r="AJ81" s="451" t="s">
        <v>147</v>
      </c>
      <c r="AK81" s="451"/>
      <c r="AL81" s="451"/>
      <c r="AM81" s="427"/>
      <c r="AN81" s="427"/>
      <c r="AO81" s="427"/>
      <c r="AP81" s="427"/>
      <c r="AQ81" s="427"/>
      <c r="AR81" s="427"/>
      <c r="AS81" s="427"/>
      <c r="AT81" s="427"/>
      <c r="AU81" s="427"/>
      <c r="AV81" s="427"/>
      <c r="AW81" s="427"/>
      <c r="AX81" s="427"/>
      <c r="AY81" s="427"/>
      <c r="AZ81" s="427"/>
      <c r="BA81" s="427"/>
      <c r="BB81" s="427"/>
      <c r="BC81" s="427"/>
      <c r="BD81" s="427"/>
      <c r="BE81" s="427"/>
      <c r="BF81" s="427"/>
      <c r="BG81" s="70"/>
      <c r="BH81" s="204"/>
      <c r="BI81" s="20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</row>
    <row r="82" spans="1:79" s="179" customFormat="1" ht="32.25" customHeight="1" x14ac:dyDescent="0.35">
      <c r="A82" s="179">
        <v>0.55000000000000027</v>
      </c>
      <c r="B82" s="179">
        <v>1.2300000000000002</v>
      </c>
      <c r="C82" s="179" t="str">
        <f t="shared" si="4"/>
        <v/>
      </c>
      <c r="D82" s="179" t="str">
        <f t="shared" si="5"/>
        <v/>
      </c>
      <c r="F82" s="452" t="s">
        <v>569</v>
      </c>
      <c r="G82" s="452"/>
      <c r="H82" s="452"/>
      <c r="I82" s="452"/>
      <c r="J82" s="452"/>
      <c r="K82" s="452"/>
      <c r="L82" s="452"/>
      <c r="M82" s="452"/>
      <c r="N82" s="452"/>
      <c r="O82" s="452"/>
      <c r="P82" s="452"/>
      <c r="Q82" s="452"/>
      <c r="R82" s="452"/>
      <c r="S82" s="452"/>
      <c r="T82" s="452"/>
      <c r="U82" s="452"/>
      <c r="V82" s="452"/>
      <c r="W82" s="452"/>
      <c r="X82" s="452"/>
      <c r="Y82" s="452"/>
      <c r="Z82" s="452"/>
      <c r="AA82" s="452"/>
      <c r="AB82" s="452"/>
      <c r="AC82" s="452"/>
      <c r="AD82" s="452"/>
      <c r="AE82" s="452"/>
      <c r="AF82" s="452"/>
      <c r="AG82" s="452"/>
      <c r="AH82" s="452"/>
      <c r="AI82" s="452"/>
      <c r="AJ82" s="451" t="s">
        <v>150</v>
      </c>
      <c r="AK82" s="451"/>
      <c r="AL82" s="451"/>
      <c r="AM82" s="427"/>
      <c r="AN82" s="427"/>
      <c r="AO82" s="427"/>
      <c r="AP82" s="427"/>
      <c r="AQ82" s="427"/>
      <c r="AR82" s="427"/>
      <c r="AS82" s="427"/>
      <c r="AT82" s="427"/>
      <c r="AU82" s="427"/>
      <c r="AV82" s="427"/>
      <c r="AW82" s="427"/>
      <c r="AX82" s="427"/>
      <c r="AY82" s="427"/>
      <c r="AZ82" s="427"/>
      <c r="BA82" s="427"/>
      <c r="BB82" s="427"/>
      <c r="BC82" s="427"/>
      <c r="BD82" s="427"/>
      <c r="BE82" s="427"/>
      <c r="BF82" s="427"/>
      <c r="BG82" s="70"/>
      <c r="BH82" s="204"/>
      <c r="BI82" s="20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</row>
    <row r="83" spans="1:79" s="179" customFormat="1" ht="32.25" customHeight="1" x14ac:dyDescent="0.35">
      <c r="A83" s="179">
        <v>0.56000000000000028</v>
      </c>
      <c r="B83" s="179">
        <v>1.2400000000000002</v>
      </c>
      <c r="C83" s="179" t="str">
        <f t="shared" si="4"/>
        <v/>
      </c>
      <c r="D83" s="179" t="str">
        <f t="shared" si="5"/>
        <v/>
      </c>
      <c r="F83" s="452" t="s">
        <v>570</v>
      </c>
      <c r="G83" s="452"/>
      <c r="H83" s="452"/>
      <c r="I83" s="452"/>
      <c r="J83" s="452"/>
      <c r="K83" s="452"/>
      <c r="L83" s="452"/>
      <c r="M83" s="452"/>
      <c r="N83" s="452"/>
      <c r="O83" s="452"/>
      <c r="P83" s="452"/>
      <c r="Q83" s="452"/>
      <c r="R83" s="452"/>
      <c r="S83" s="452"/>
      <c r="T83" s="452"/>
      <c r="U83" s="452"/>
      <c r="V83" s="452"/>
      <c r="W83" s="452"/>
      <c r="X83" s="452"/>
      <c r="Y83" s="452"/>
      <c r="Z83" s="452"/>
      <c r="AA83" s="452"/>
      <c r="AB83" s="452"/>
      <c r="AC83" s="452"/>
      <c r="AD83" s="452"/>
      <c r="AE83" s="452"/>
      <c r="AF83" s="452"/>
      <c r="AG83" s="452"/>
      <c r="AH83" s="452"/>
      <c r="AI83" s="452"/>
      <c r="AJ83" s="451" t="s">
        <v>153</v>
      </c>
      <c r="AK83" s="451"/>
      <c r="AL83" s="451"/>
      <c r="AM83" s="427"/>
      <c r="AN83" s="427"/>
      <c r="AO83" s="427"/>
      <c r="AP83" s="427"/>
      <c r="AQ83" s="427"/>
      <c r="AR83" s="427"/>
      <c r="AS83" s="427"/>
      <c r="AT83" s="427"/>
      <c r="AU83" s="427"/>
      <c r="AV83" s="427"/>
      <c r="AW83" s="427"/>
      <c r="AX83" s="427"/>
      <c r="AY83" s="427"/>
      <c r="AZ83" s="427"/>
      <c r="BA83" s="427"/>
      <c r="BB83" s="427"/>
      <c r="BC83" s="427"/>
      <c r="BD83" s="427"/>
      <c r="BE83" s="427"/>
      <c r="BF83" s="427"/>
      <c r="BG83" s="70"/>
      <c r="BH83" s="204"/>
      <c r="BI83" s="20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</row>
    <row r="84" spans="1:79" s="179" customFormat="1" ht="32.25" customHeight="1" x14ac:dyDescent="0.35">
      <c r="A84" s="179">
        <v>0.57000000000000028</v>
      </c>
      <c r="B84" s="179">
        <v>1.2500000000000002</v>
      </c>
      <c r="C84" s="179" t="str">
        <f t="shared" si="4"/>
        <v/>
      </c>
      <c r="D84" s="179" t="str">
        <f t="shared" si="5"/>
        <v/>
      </c>
      <c r="F84" s="452" t="s">
        <v>571</v>
      </c>
      <c r="G84" s="452"/>
      <c r="H84" s="452"/>
      <c r="I84" s="452"/>
      <c r="J84" s="452"/>
      <c r="K84" s="452"/>
      <c r="L84" s="452"/>
      <c r="M84" s="452"/>
      <c r="N84" s="452"/>
      <c r="O84" s="452"/>
      <c r="P84" s="452"/>
      <c r="Q84" s="452"/>
      <c r="R84" s="452"/>
      <c r="S84" s="452"/>
      <c r="T84" s="452"/>
      <c r="U84" s="452"/>
      <c r="V84" s="452"/>
      <c r="W84" s="452"/>
      <c r="X84" s="452"/>
      <c r="Y84" s="452"/>
      <c r="Z84" s="452"/>
      <c r="AA84" s="452"/>
      <c r="AB84" s="452"/>
      <c r="AC84" s="452"/>
      <c r="AD84" s="452"/>
      <c r="AE84" s="452"/>
      <c r="AF84" s="452"/>
      <c r="AG84" s="452"/>
      <c r="AH84" s="452"/>
      <c r="AI84" s="452"/>
      <c r="AJ84" s="451" t="s">
        <v>156</v>
      </c>
      <c r="AK84" s="451"/>
      <c r="AL84" s="451"/>
      <c r="AM84" s="427"/>
      <c r="AN84" s="427"/>
      <c r="AO84" s="427"/>
      <c r="AP84" s="427"/>
      <c r="AQ84" s="427"/>
      <c r="AR84" s="427"/>
      <c r="AS84" s="427"/>
      <c r="AT84" s="427"/>
      <c r="AU84" s="427"/>
      <c r="AV84" s="427"/>
      <c r="AW84" s="427"/>
      <c r="AX84" s="427"/>
      <c r="AY84" s="427"/>
      <c r="AZ84" s="427"/>
      <c r="BA84" s="427"/>
      <c r="BB84" s="427"/>
      <c r="BC84" s="427"/>
      <c r="BD84" s="427"/>
      <c r="BE84" s="427"/>
      <c r="BF84" s="427"/>
      <c r="BG84" s="70"/>
      <c r="BH84" s="204"/>
      <c r="BI84" s="20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</row>
    <row r="85" spans="1:79" s="179" customFormat="1" ht="32.25" customHeight="1" x14ac:dyDescent="0.35">
      <c r="A85" s="179">
        <v>0.58000000000000029</v>
      </c>
      <c r="B85" s="179">
        <v>1.2600000000000002</v>
      </c>
      <c r="C85" s="179" t="str">
        <f t="shared" si="4"/>
        <v/>
      </c>
      <c r="D85" s="179" t="str">
        <f t="shared" si="5"/>
        <v/>
      </c>
      <c r="F85" s="450" t="s">
        <v>572</v>
      </c>
      <c r="G85" s="450"/>
      <c r="H85" s="450"/>
      <c r="I85" s="450"/>
      <c r="J85" s="450"/>
      <c r="K85" s="450"/>
      <c r="L85" s="450"/>
      <c r="M85" s="450"/>
      <c r="N85" s="450"/>
      <c r="O85" s="450"/>
      <c r="P85" s="450"/>
      <c r="Q85" s="450"/>
      <c r="R85" s="450"/>
      <c r="S85" s="450"/>
      <c r="T85" s="450"/>
      <c r="U85" s="450"/>
      <c r="V85" s="450"/>
      <c r="W85" s="450"/>
      <c r="X85" s="450"/>
      <c r="Y85" s="450"/>
      <c r="Z85" s="450"/>
      <c r="AA85" s="450"/>
      <c r="AB85" s="450"/>
      <c r="AC85" s="450"/>
      <c r="AD85" s="450"/>
      <c r="AE85" s="450"/>
      <c r="AF85" s="450"/>
      <c r="AG85" s="450"/>
      <c r="AH85" s="450"/>
      <c r="AI85" s="450"/>
      <c r="AJ85" s="451" t="s">
        <v>159</v>
      </c>
      <c r="AK85" s="451"/>
      <c r="AL85" s="451"/>
      <c r="AM85" s="425" t="str">
        <f>IFERROR(IF(AND(AM76,AM80)="","",(IF((SUM(AM76)-SUM(AM80))&gt;=0,(SUM(AM76)-SUM(AM80)),0))),"")</f>
        <v/>
      </c>
      <c r="AN85" s="425"/>
      <c r="AO85" s="425"/>
      <c r="AP85" s="425"/>
      <c r="AQ85" s="425"/>
      <c r="AR85" s="425"/>
      <c r="AS85" s="425"/>
      <c r="AT85" s="425"/>
      <c r="AU85" s="425"/>
      <c r="AV85" s="425"/>
      <c r="AW85" s="425" t="str">
        <f>IFERROR(IF(AND(AW76,AW80)="","",(IF((SUM(AW76)-SUM(AW80))&gt;=0,(SUM(AW76)-SUM(AW80)),0))),"")</f>
        <v/>
      </c>
      <c r="AX85" s="425"/>
      <c r="AY85" s="425"/>
      <c r="AZ85" s="425"/>
      <c r="BA85" s="425"/>
      <c r="BB85" s="425"/>
      <c r="BC85" s="425"/>
      <c r="BD85" s="425"/>
      <c r="BE85" s="425"/>
      <c r="BF85" s="425"/>
      <c r="BG85" s="70"/>
      <c r="BH85" s="204"/>
      <c r="BI85" s="20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</row>
    <row r="86" spans="1:79" s="179" customFormat="1" ht="32.25" customHeight="1" x14ac:dyDescent="0.35">
      <c r="A86" s="179">
        <v>0.5900000000000003</v>
      </c>
      <c r="B86" s="179">
        <v>1.2700000000000002</v>
      </c>
      <c r="C86" s="179" t="str">
        <f t="shared" si="4"/>
        <v/>
      </c>
      <c r="D86" s="179" t="str">
        <f t="shared" si="5"/>
        <v/>
      </c>
      <c r="F86" s="450" t="s">
        <v>573</v>
      </c>
      <c r="G86" s="450"/>
      <c r="H86" s="450"/>
      <c r="I86" s="450"/>
      <c r="J86" s="450"/>
      <c r="K86" s="450"/>
      <c r="L86" s="450"/>
      <c r="M86" s="450"/>
      <c r="N86" s="450"/>
      <c r="O86" s="450"/>
      <c r="P86" s="450"/>
      <c r="Q86" s="450"/>
      <c r="R86" s="450"/>
      <c r="S86" s="450"/>
      <c r="T86" s="450"/>
      <c r="U86" s="450"/>
      <c r="V86" s="450"/>
      <c r="W86" s="450"/>
      <c r="X86" s="450"/>
      <c r="Y86" s="450"/>
      <c r="Z86" s="450"/>
      <c r="AA86" s="450"/>
      <c r="AB86" s="450"/>
      <c r="AC86" s="450"/>
      <c r="AD86" s="450"/>
      <c r="AE86" s="450"/>
      <c r="AF86" s="450"/>
      <c r="AG86" s="450"/>
      <c r="AH86" s="450"/>
      <c r="AI86" s="450"/>
      <c r="AJ86" s="451" t="s">
        <v>62</v>
      </c>
      <c r="AK86" s="451"/>
      <c r="AL86" s="451"/>
      <c r="AM86" s="425" t="str">
        <f>IFERROR(IF(AND(AM76,AM80)="","",(IF((SUM(AM76)-SUM(AM80))&lt;0,(SUM(AM80)-SUM(AM76)),0))),"")</f>
        <v/>
      </c>
      <c r="AN86" s="425"/>
      <c r="AO86" s="425"/>
      <c r="AP86" s="425"/>
      <c r="AQ86" s="425"/>
      <c r="AR86" s="425"/>
      <c r="AS86" s="425"/>
      <c r="AT86" s="425"/>
      <c r="AU86" s="425"/>
      <c r="AV86" s="425"/>
      <c r="AW86" s="425" t="str">
        <f>IFERROR(IF(AND(AW76,AW80)="","",(IF((SUM(AW76)-SUM(AW80))&lt;0,(SUM(AW80)-SUM(AW76)),0))),"")</f>
        <v/>
      </c>
      <c r="AX86" s="425"/>
      <c r="AY86" s="425"/>
      <c r="AZ86" s="425"/>
      <c r="BA86" s="425"/>
      <c r="BB86" s="425"/>
      <c r="BC86" s="425"/>
      <c r="BD86" s="425"/>
      <c r="BE86" s="425"/>
      <c r="BF86" s="425"/>
      <c r="BG86" s="70"/>
      <c r="BH86" s="204"/>
      <c r="BI86" s="20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</row>
    <row r="87" spans="1:79" s="179" customFormat="1" ht="32.25" customHeight="1" x14ac:dyDescent="0.35">
      <c r="A87" s="179">
        <v>0.60000000000000031</v>
      </c>
      <c r="B87" s="179">
        <v>1.2800000000000002</v>
      </c>
      <c r="C87" s="179">
        <f t="shared" si="4"/>
        <v>183254.28571428583</v>
      </c>
      <c r="D87" s="179">
        <f t="shared" si="5"/>
        <v>138321.4266666667</v>
      </c>
      <c r="F87" s="447" t="s">
        <v>574</v>
      </c>
      <c r="G87" s="447"/>
      <c r="H87" s="447"/>
      <c r="I87" s="447"/>
      <c r="J87" s="447"/>
      <c r="K87" s="447"/>
      <c r="L87" s="447"/>
      <c r="M87" s="447"/>
      <c r="N87" s="447"/>
      <c r="O87" s="447"/>
      <c r="P87" s="447"/>
      <c r="Q87" s="447"/>
      <c r="R87" s="447"/>
      <c r="S87" s="447"/>
      <c r="T87" s="447"/>
      <c r="U87" s="447"/>
      <c r="V87" s="447"/>
      <c r="W87" s="447"/>
      <c r="X87" s="447"/>
      <c r="Y87" s="447"/>
      <c r="Z87" s="447"/>
      <c r="AA87" s="447"/>
      <c r="AB87" s="447"/>
      <c r="AC87" s="447"/>
      <c r="AD87" s="447"/>
      <c r="AE87" s="447"/>
      <c r="AF87" s="447"/>
      <c r="AG87" s="447"/>
      <c r="AH87" s="447"/>
      <c r="AI87" s="447"/>
      <c r="AJ87" s="439" t="s">
        <v>164</v>
      </c>
      <c r="AK87" s="439"/>
      <c r="AL87" s="439"/>
      <c r="AM87" s="420">
        <f>IFERROR(IF(AND(AM50,AM73,AM85)="","",(IF(AM50&gt;=0,(SUM(ABS(AM50))+SUM(AM73)+SUM(AM85)),IF(AM50&lt;0,(SUM(AM73)+SUM(AM85)),0)))),"")</f>
        <v>2137948</v>
      </c>
      <c r="AN87" s="420"/>
      <c r="AO87" s="420"/>
      <c r="AP87" s="420"/>
      <c r="AQ87" s="420"/>
      <c r="AR87" s="420"/>
      <c r="AS87" s="420"/>
      <c r="AT87" s="420"/>
      <c r="AU87" s="420"/>
      <c r="AV87" s="420"/>
      <c r="AW87" s="420">
        <f>IFERROR(IF(AND(AW50,AW73,AW85)="","",(IF(AW50&gt;=0,(SUM(ABS(AW50))+SUM(AW73)+SUM(AW85)),IF(AW50&lt;0,(SUM(AW73)+SUM(AW85)),0)))),"")</f>
        <v>648371</v>
      </c>
      <c r="AX87" s="420"/>
      <c r="AY87" s="420"/>
      <c r="AZ87" s="420"/>
      <c r="BA87" s="420"/>
      <c r="BB87" s="420"/>
      <c r="BC87" s="420"/>
      <c r="BD87" s="420"/>
      <c r="BE87" s="420"/>
      <c r="BF87" s="420"/>
      <c r="BG87" s="220"/>
      <c r="BH87" s="204"/>
      <c r="BI87" s="204"/>
      <c r="BJ87" s="183"/>
      <c r="BK87" s="183"/>
      <c r="BL87" s="183"/>
      <c r="BM87" s="183"/>
      <c r="BN87" s="183"/>
      <c r="BO87" s="183"/>
      <c r="BP87" s="183"/>
      <c r="BQ87" s="183"/>
      <c r="BR87" s="183"/>
      <c r="BS87" s="183"/>
      <c r="BT87" s="183"/>
      <c r="BU87" s="183"/>
      <c r="BV87" s="183"/>
      <c r="BW87" s="183"/>
      <c r="BX87" s="183"/>
      <c r="BY87" s="183"/>
      <c r="BZ87" s="183"/>
      <c r="CA87" s="183"/>
    </row>
    <row r="88" spans="1:79" s="179" customFormat="1" ht="32.25" customHeight="1" x14ac:dyDescent="0.35">
      <c r="A88" s="179">
        <v>0.61000000000000032</v>
      </c>
      <c r="B88" s="179">
        <v>1.2900000000000003</v>
      </c>
      <c r="C88" s="179">
        <f t="shared" si="4"/>
        <v>195116.82000000009</v>
      </c>
      <c r="D88" s="179">
        <f t="shared" si="5"/>
        <v>161790.22000000003</v>
      </c>
      <c r="F88" s="447" t="s">
        <v>575</v>
      </c>
      <c r="G88" s="447"/>
      <c r="H88" s="447"/>
      <c r="I88" s="447"/>
      <c r="J88" s="447"/>
      <c r="K88" s="447"/>
      <c r="L88" s="447"/>
      <c r="M88" s="447"/>
      <c r="N88" s="447"/>
      <c r="O88" s="447"/>
      <c r="P88" s="447"/>
      <c r="Q88" s="447"/>
      <c r="R88" s="447"/>
      <c r="S88" s="447"/>
      <c r="T88" s="447"/>
      <c r="U88" s="447"/>
      <c r="V88" s="447"/>
      <c r="W88" s="447"/>
      <c r="X88" s="447"/>
      <c r="Y88" s="447"/>
      <c r="Z88" s="447"/>
      <c r="AA88" s="447"/>
      <c r="AB88" s="447"/>
      <c r="AC88" s="447"/>
      <c r="AD88" s="447"/>
      <c r="AE88" s="447"/>
      <c r="AF88" s="447"/>
      <c r="AG88" s="447"/>
      <c r="AH88" s="447"/>
      <c r="AI88" s="447"/>
      <c r="AJ88" s="439" t="s">
        <v>71</v>
      </c>
      <c r="AK88" s="439"/>
      <c r="AL88" s="439"/>
      <c r="AM88" s="420">
        <f>IFERROR(IF(AND(AM50,AM74,AM86)="","",(IF(AM50&gt;=0,(SUM(AM74)+SUM(AM86)),IF(AM50&lt;0,(SUM(ABS(AM50))+SUM(AM74)+SUM(AM86)),0)))),"")</f>
        <v>2239027</v>
      </c>
      <c r="AN88" s="420"/>
      <c r="AO88" s="420"/>
      <c r="AP88" s="420"/>
      <c r="AQ88" s="420"/>
      <c r="AR88" s="420"/>
      <c r="AS88" s="420"/>
      <c r="AT88" s="420"/>
      <c r="AU88" s="420"/>
      <c r="AV88" s="420"/>
      <c r="AW88" s="420">
        <f>IFERROR(IF(AND(AW50,AW74,AW86)="","",(IF(AW50&gt;=0,(SUM(AW74)+SUM(AW86)),IF(AW50&lt;0,(SUM(ABS(AW50))+SUM(AW74)+SUM(AW86)),0)))),"")</f>
        <v>752502</v>
      </c>
      <c r="AX88" s="420"/>
      <c r="AY88" s="420"/>
      <c r="AZ88" s="420"/>
      <c r="BA88" s="420"/>
      <c r="BB88" s="420"/>
      <c r="BC88" s="420"/>
      <c r="BD88" s="420"/>
      <c r="BE88" s="420"/>
      <c r="BF88" s="420"/>
      <c r="BG88" s="220"/>
      <c r="BH88" s="204"/>
      <c r="BI88" s="204"/>
      <c r="BJ88" s="183"/>
      <c r="BK88" s="183"/>
      <c r="BL88" s="183"/>
      <c r="BM88" s="183"/>
      <c r="BN88" s="183"/>
      <c r="BO88" s="183"/>
      <c r="BP88" s="183"/>
      <c r="BQ88" s="183"/>
      <c r="BR88" s="183"/>
      <c r="BS88" s="183"/>
      <c r="BT88" s="183"/>
      <c r="BU88" s="183"/>
      <c r="BV88" s="183"/>
      <c r="BW88" s="183"/>
      <c r="BX88" s="183"/>
      <c r="BY88" s="183"/>
      <c r="BZ88" s="183"/>
      <c r="CA88" s="183"/>
    </row>
    <row r="89" spans="1:79" s="179" customFormat="1" ht="32.25" customHeight="1" x14ac:dyDescent="0.35">
      <c r="A89" s="179">
        <v>0.62000000000000033</v>
      </c>
      <c r="B89" s="179">
        <v>1.3000000000000003</v>
      </c>
      <c r="C89" s="179">
        <f t="shared" si="4"/>
        <v>1.6200000000000003</v>
      </c>
      <c r="D89" s="179">
        <f t="shared" si="5"/>
        <v>2.3000000000000003</v>
      </c>
      <c r="F89" s="447" t="s">
        <v>576</v>
      </c>
      <c r="G89" s="447"/>
      <c r="H89" s="447"/>
      <c r="I89" s="447"/>
      <c r="J89" s="447"/>
      <c r="K89" s="447"/>
      <c r="L89" s="447"/>
      <c r="M89" s="447"/>
      <c r="N89" s="447"/>
      <c r="O89" s="447"/>
      <c r="P89" s="447"/>
      <c r="Q89" s="447"/>
      <c r="R89" s="447"/>
      <c r="S89" s="447"/>
      <c r="T89" s="447"/>
      <c r="U89" s="447"/>
      <c r="V89" s="447"/>
      <c r="W89" s="447"/>
      <c r="X89" s="447"/>
      <c r="Y89" s="447"/>
      <c r="Z89" s="447"/>
      <c r="AA89" s="447"/>
      <c r="AB89" s="447"/>
      <c r="AC89" s="447"/>
      <c r="AD89" s="447"/>
      <c r="AE89" s="447"/>
      <c r="AF89" s="447"/>
      <c r="AG89" s="447"/>
      <c r="AH89" s="447"/>
      <c r="AI89" s="447"/>
      <c r="AJ89" s="439" t="s">
        <v>74</v>
      </c>
      <c r="AK89" s="439"/>
      <c r="AL89" s="439"/>
      <c r="AM89" s="420">
        <f>IFERROR(IF(AND(AM87,AM88)="","",(IF((SUM(AM87)-SUM(AM88))&gt;=0,(SUM(AM87)-SUM(AM88)),0))),"")</f>
        <v>0</v>
      </c>
      <c r="AN89" s="420"/>
      <c r="AO89" s="420"/>
      <c r="AP89" s="420"/>
      <c r="AQ89" s="420"/>
      <c r="AR89" s="420"/>
      <c r="AS89" s="420"/>
      <c r="AT89" s="420"/>
      <c r="AU89" s="420"/>
      <c r="AV89" s="420"/>
      <c r="AW89" s="420">
        <f>IFERROR(IF(AND(AW87,AW88)="","",(IF((SUM(AW87)-SUM(AW88))&gt;=0,(SUM(AW87)-SUM(AW88)),0))),"")</f>
        <v>0</v>
      </c>
      <c r="AX89" s="420"/>
      <c r="AY89" s="420"/>
      <c r="AZ89" s="420"/>
      <c r="BA89" s="420"/>
      <c r="BB89" s="420"/>
      <c r="BC89" s="420"/>
      <c r="BD89" s="420"/>
      <c r="BE89" s="420"/>
      <c r="BF89" s="420"/>
      <c r="BG89" s="220"/>
      <c r="BH89" s="204"/>
      <c r="BI89" s="204"/>
      <c r="BJ89" s="183"/>
      <c r="BK89" s="183"/>
      <c r="BL89" s="183"/>
      <c r="BM89" s="183"/>
      <c r="BN89" s="183"/>
      <c r="BO89" s="183"/>
      <c r="BP89" s="183"/>
      <c r="BQ89" s="183"/>
      <c r="BR89" s="183"/>
      <c r="BS89" s="183"/>
      <c r="BT89" s="183"/>
      <c r="BU89" s="183"/>
      <c r="BV89" s="183"/>
      <c r="BW89" s="183"/>
      <c r="BX89" s="183"/>
      <c r="BY89" s="183"/>
      <c r="BZ89" s="183"/>
      <c r="CA89" s="183"/>
    </row>
    <row r="90" spans="1:79" s="179" customFormat="1" ht="32.25" customHeight="1" x14ac:dyDescent="0.35">
      <c r="A90" s="179">
        <v>0.63000000000000034</v>
      </c>
      <c r="B90" s="179">
        <v>1.3100000000000003</v>
      </c>
      <c r="C90" s="179">
        <f t="shared" si="4"/>
        <v>10614.925000000005</v>
      </c>
      <c r="D90" s="179">
        <f t="shared" si="5"/>
        <v>22737.578333333338</v>
      </c>
      <c r="F90" s="447" t="s">
        <v>577</v>
      </c>
      <c r="G90" s="447"/>
      <c r="H90" s="447"/>
      <c r="I90" s="447"/>
      <c r="J90" s="447"/>
      <c r="K90" s="447"/>
      <c r="L90" s="447"/>
      <c r="M90" s="447"/>
      <c r="N90" s="447"/>
      <c r="O90" s="447"/>
      <c r="P90" s="447"/>
      <c r="Q90" s="447"/>
      <c r="R90" s="447"/>
      <c r="S90" s="447"/>
      <c r="T90" s="447"/>
      <c r="U90" s="447"/>
      <c r="V90" s="447"/>
      <c r="W90" s="447"/>
      <c r="X90" s="447"/>
      <c r="Y90" s="447"/>
      <c r="Z90" s="447"/>
      <c r="AA90" s="447"/>
      <c r="AB90" s="447"/>
      <c r="AC90" s="447"/>
      <c r="AD90" s="447"/>
      <c r="AE90" s="447"/>
      <c r="AF90" s="447"/>
      <c r="AG90" s="447"/>
      <c r="AH90" s="447"/>
      <c r="AI90" s="447"/>
      <c r="AJ90" s="439" t="s">
        <v>171</v>
      </c>
      <c r="AK90" s="439"/>
      <c r="AL90" s="439"/>
      <c r="AM90" s="420">
        <f>IFERROR(IF(AND(AM87,AM88)="","",(IF((SUM(AM87)-SUM(AM88))&lt;0,(SUM(AM88)-SUM(AM87)),0))),"")</f>
        <v>101079</v>
      </c>
      <c r="AN90" s="420"/>
      <c r="AO90" s="420"/>
      <c r="AP90" s="420"/>
      <c r="AQ90" s="420"/>
      <c r="AR90" s="420"/>
      <c r="AS90" s="420"/>
      <c r="AT90" s="420"/>
      <c r="AU90" s="420"/>
      <c r="AV90" s="420"/>
      <c r="AW90" s="420">
        <f>IFERROR(IF(AND(AW87,AW88)="","",(IF((SUM(AW87)-SUM(AW88))&lt;0,(SUM(AW88)-SUM(AW87)),0))),"")</f>
        <v>104131</v>
      </c>
      <c r="AX90" s="420"/>
      <c r="AY90" s="420"/>
      <c r="AZ90" s="420"/>
      <c r="BA90" s="420"/>
      <c r="BB90" s="420"/>
      <c r="BC90" s="420"/>
      <c r="BD90" s="420"/>
      <c r="BE90" s="420"/>
      <c r="BF90" s="420"/>
      <c r="BG90" s="220"/>
      <c r="BH90" s="204"/>
      <c r="BI90" s="204"/>
      <c r="BJ90" s="183"/>
      <c r="BK90" s="183"/>
      <c r="BL90" s="183"/>
      <c r="BM90" s="183"/>
      <c r="BN90" s="183"/>
      <c r="BO90" s="183"/>
      <c r="BP90" s="183"/>
      <c r="BQ90" s="183"/>
      <c r="BR90" s="183"/>
      <c r="BS90" s="183"/>
      <c r="BT90" s="183"/>
      <c r="BU90" s="183"/>
      <c r="BV90" s="183"/>
      <c r="BW90" s="183"/>
      <c r="BX90" s="183"/>
      <c r="BY90" s="183"/>
      <c r="BZ90" s="183"/>
      <c r="CA90" s="183"/>
    </row>
    <row r="91" spans="1:79" s="179" customFormat="1" ht="32.25" customHeight="1" x14ac:dyDescent="0.35">
      <c r="A91" s="179">
        <v>0.64000000000000035</v>
      </c>
      <c r="B91" s="179">
        <v>1.3200000000000003</v>
      </c>
      <c r="C91" s="179">
        <f t="shared" si="4"/>
        <v>110969.7771428572</v>
      </c>
      <c r="D91" s="179">
        <f t="shared" si="5"/>
        <v>295653.0914285715</v>
      </c>
      <c r="F91" s="447" t="s">
        <v>508</v>
      </c>
      <c r="G91" s="447"/>
      <c r="H91" s="447"/>
      <c r="I91" s="447"/>
      <c r="J91" s="447"/>
      <c r="K91" s="447"/>
      <c r="L91" s="447"/>
      <c r="M91" s="447"/>
      <c r="N91" s="447"/>
      <c r="O91" s="447"/>
      <c r="P91" s="447"/>
      <c r="Q91" s="447"/>
      <c r="R91" s="447"/>
      <c r="S91" s="447"/>
      <c r="T91" s="447"/>
      <c r="U91" s="447"/>
      <c r="V91" s="447"/>
      <c r="W91" s="447"/>
      <c r="X91" s="447"/>
      <c r="Y91" s="447"/>
      <c r="Z91" s="447"/>
      <c r="AA91" s="447"/>
      <c r="AB91" s="447"/>
      <c r="AC91" s="447"/>
      <c r="AD91" s="447"/>
      <c r="AE91" s="447"/>
      <c r="AF91" s="447"/>
      <c r="AG91" s="447"/>
      <c r="AH91" s="447"/>
      <c r="AI91" s="447"/>
      <c r="AJ91" s="439" t="s">
        <v>173</v>
      </c>
      <c r="AK91" s="439"/>
      <c r="AL91" s="439"/>
      <c r="AM91" s="422">
        <f>[3]ITG2!$AM$91</f>
        <v>1213714</v>
      </c>
      <c r="AN91" s="422"/>
      <c r="AO91" s="422"/>
      <c r="AP91" s="422"/>
      <c r="AQ91" s="422"/>
      <c r="AR91" s="422"/>
      <c r="AS91" s="422"/>
      <c r="AT91" s="422"/>
      <c r="AU91" s="422"/>
      <c r="AV91" s="422"/>
      <c r="AW91" s="422">
        <f>[3]ITG2!$AW$91</f>
        <v>1567845</v>
      </c>
      <c r="AX91" s="422"/>
      <c r="AY91" s="422"/>
      <c r="AZ91" s="422"/>
      <c r="BA91" s="422"/>
      <c r="BB91" s="422"/>
      <c r="BC91" s="422"/>
      <c r="BD91" s="422"/>
      <c r="BE91" s="422"/>
      <c r="BF91" s="422"/>
      <c r="BG91" s="220"/>
      <c r="BH91" s="204"/>
      <c r="BI91" s="204"/>
      <c r="BJ91" s="183"/>
      <c r="BK91" s="183"/>
      <c r="BL91" s="183"/>
      <c r="BM91" s="183"/>
      <c r="BN91" s="183"/>
      <c r="BO91" s="183"/>
      <c r="BP91" s="183"/>
      <c r="BQ91" s="183"/>
      <c r="BR91" s="183"/>
      <c r="BS91" s="183"/>
      <c r="BT91" s="183"/>
      <c r="BU91" s="183"/>
      <c r="BV91" s="183"/>
      <c r="BW91" s="183"/>
      <c r="BX91" s="183"/>
      <c r="BY91" s="183"/>
      <c r="BZ91" s="183"/>
      <c r="CA91" s="183"/>
    </row>
    <row r="92" spans="1:79" s="179" customFormat="1" ht="32.25" customHeight="1" x14ac:dyDescent="0.35">
      <c r="A92" s="179">
        <v>0.65000000000000036</v>
      </c>
      <c r="B92" s="179">
        <v>1.3300000000000003</v>
      </c>
      <c r="C92" s="179" t="str">
        <f t="shared" si="4"/>
        <v/>
      </c>
      <c r="D92" s="179" t="str">
        <f t="shared" si="5"/>
        <v/>
      </c>
      <c r="F92" s="447" t="s">
        <v>509</v>
      </c>
      <c r="G92" s="447"/>
      <c r="H92" s="447"/>
      <c r="I92" s="447"/>
      <c r="J92" s="447"/>
      <c r="K92" s="447"/>
      <c r="L92" s="447"/>
      <c r="M92" s="447"/>
      <c r="N92" s="447"/>
      <c r="O92" s="447"/>
      <c r="P92" s="447"/>
      <c r="Q92" s="447"/>
      <c r="R92" s="447"/>
      <c r="S92" s="447"/>
      <c r="T92" s="447"/>
      <c r="U92" s="447"/>
      <c r="V92" s="447"/>
      <c r="W92" s="447"/>
      <c r="X92" s="447"/>
      <c r="Y92" s="447"/>
      <c r="Z92" s="447"/>
      <c r="AA92" s="447"/>
      <c r="AB92" s="447"/>
      <c r="AC92" s="447"/>
      <c r="AD92" s="447"/>
      <c r="AE92" s="447"/>
      <c r="AF92" s="447"/>
      <c r="AG92" s="447"/>
      <c r="AH92" s="447"/>
      <c r="AI92" s="447"/>
      <c r="AJ92" s="439" t="s">
        <v>176</v>
      </c>
      <c r="AK92" s="439"/>
      <c r="AL92" s="439"/>
      <c r="AM92" s="422"/>
      <c r="AN92" s="422"/>
      <c r="AO92" s="422"/>
      <c r="AP92" s="422"/>
      <c r="AQ92" s="422"/>
      <c r="AR92" s="422"/>
      <c r="AS92" s="422"/>
      <c r="AT92" s="422"/>
      <c r="AU92" s="422"/>
      <c r="AV92" s="422"/>
      <c r="AW92" s="422"/>
      <c r="AX92" s="422"/>
      <c r="AY92" s="422"/>
      <c r="AZ92" s="422"/>
      <c r="BA92" s="422"/>
      <c r="BB92" s="422"/>
      <c r="BC92" s="422"/>
      <c r="BD92" s="422"/>
      <c r="BE92" s="422"/>
      <c r="BF92" s="422"/>
      <c r="BG92" s="220"/>
      <c r="BH92" s="204"/>
      <c r="BI92" s="204"/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3"/>
      <c r="BV92" s="183"/>
      <c r="BW92" s="183"/>
      <c r="BX92" s="183"/>
      <c r="BY92" s="183"/>
      <c r="BZ92" s="183"/>
      <c r="CA92" s="183"/>
    </row>
    <row r="93" spans="1:79" s="179" customFormat="1" ht="32.25" customHeight="1" x14ac:dyDescent="0.35">
      <c r="A93" s="179">
        <v>0.66000000000000036</v>
      </c>
      <c r="B93" s="179">
        <v>1.3400000000000003</v>
      </c>
      <c r="C93" s="179" t="str">
        <f t="shared" si="4"/>
        <v/>
      </c>
      <c r="D93" s="179" t="str">
        <f t="shared" si="5"/>
        <v/>
      </c>
      <c r="F93" s="447" t="s">
        <v>510</v>
      </c>
      <c r="G93" s="447"/>
      <c r="H93" s="447"/>
      <c r="I93" s="447"/>
      <c r="J93" s="447"/>
      <c r="K93" s="447"/>
      <c r="L93" s="447"/>
      <c r="M93" s="447"/>
      <c r="N93" s="447"/>
      <c r="O93" s="447"/>
      <c r="P93" s="447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7"/>
      <c r="AC93" s="447"/>
      <c r="AD93" s="447"/>
      <c r="AE93" s="447"/>
      <c r="AF93" s="447"/>
      <c r="AG93" s="447"/>
      <c r="AH93" s="447"/>
      <c r="AI93" s="447"/>
      <c r="AJ93" s="439" t="s">
        <v>180</v>
      </c>
      <c r="AK93" s="439"/>
      <c r="AL93" s="439"/>
      <c r="AM93" s="422"/>
      <c r="AN93" s="422"/>
      <c r="AO93" s="422"/>
      <c r="AP93" s="422"/>
      <c r="AQ93" s="422"/>
      <c r="AR93" s="422"/>
      <c r="AS93" s="422"/>
      <c r="AT93" s="422"/>
      <c r="AU93" s="422"/>
      <c r="AV93" s="422"/>
      <c r="AW93" s="422"/>
      <c r="AX93" s="422"/>
      <c r="AY93" s="422"/>
      <c r="AZ93" s="422"/>
      <c r="BA93" s="422"/>
      <c r="BB93" s="422"/>
      <c r="BC93" s="422"/>
      <c r="BD93" s="422"/>
      <c r="BE93" s="422"/>
      <c r="BF93" s="422"/>
      <c r="BG93" s="220"/>
      <c r="BH93" s="204"/>
      <c r="BI93" s="204"/>
      <c r="BJ93" s="183"/>
      <c r="BK93" s="183"/>
      <c r="BL93" s="183"/>
      <c r="BM93" s="183"/>
      <c r="BN93" s="183"/>
      <c r="BO93" s="183"/>
      <c r="BP93" s="183"/>
      <c r="BQ93" s="183"/>
      <c r="BR93" s="183"/>
      <c r="BS93" s="183"/>
      <c r="BT93" s="183"/>
      <c r="BU93" s="183"/>
      <c r="BV93" s="183"/>
      <c r="BW93" s="183"/>
      <c r="BX93" s="183"/>
      <c r="BY93" s="183"/>
      <c r="BZ93" s="183"/>
      <c r="CA93" s="183"/>
    </row>
    <row r="94" spans="1:79" s="179" customFormat="1" ht="32.25" customHeight="1" x14ac:dyDescent="0.35">
      <c r="A94" s="179">
        <v>0.67000000000000037</v>
      </c>
      <c r="B94" s="179">
        <v>1.3500000000000003</v>
      </c>
      <c r="C94" s="179">
        <f t="shared" si="4"/>
        <v>106496.73428571434</v>
      </c>
      <c r="D94" s="179">
        <f t="shared" si="5"/>
        <v>282290.05000000005</v>
      </c>
      <c r="F94" s="447" t="s">
        <v>578</v>
      </c>
      <c r="G94" s="447"/>
      <c r="H94" s="447"/>
      <c r="I94" s="447"/>
      <c r="J94" s="447"/>
      <c r="K94" s="447"/>
      <c r="L94" s="447"/>
      <c r="M94" s="447"/>
      <c r="N94" s="447"/>
      <c r="O94" s="447"/>
      <c r="P94" s="447"/>
      <c r="Q94" s="447"/>
      <c r="R94" s="447"/>
      <c r="S94" s="447"/>
      <c r="T94" s="447"/>
      <c r="U94" s="447"/>
      <c r="V94" s="447"/>
      <c r="W94" s="447"/>
      <c r="X94" s="447"/>
      <c r="Y94" s="447"/>
      <c r="Z94" s="447"/>
      <c r="AA94" s="447"/>
      <c r="AB94" s="447"/>
      <c r="AC94" s="447"/>
      <c r="AD94" s="447"/>
      <c r="AE94" s="447"/>
      <c r="AF94" s="447"/>
      <c r="AG94" s="447"/>
      <c r="AH94" s="447"/>
      <c r="AI94" s="447"/>
      <c r="AJ94" s="439" t="s">
        <v>182</v>
      </c>
      <c r="AK94" s="439"/>
      <c r="AL94" s="439"/>
      <c r="AM94" s="420">
        <f>IFERROR(IF(AND(AM89,AM90,AM91,AM92,AM93)="","",SUM(AM91)+SUM(AM89)-SUM(AM90)+SUM(AM92)-SUM(AM93)),"")</f>
        <v>1112635</v>
      </c>
      <c r="AN94" s="420"/>
      <c r="AO94" s="420"/>
      <c r="AP94" s="420"/>
      <c r="AQ94" s="420"/>
      <c r="AR94" s="420"/>
      <c r="AS94" s="420"/>
      <c r="AT94" s="420"/>
      <c r="AU94" s="420"/>
      <c r="AV94" s="420"/>
      <c r="AW94" s="420">
        <f>IFERROR(IF(AND(AW89,AW90,AW91,AW92,AW93)="","",SUM(AW91)+SUM(AW89)-SUM(AW90)+SUM(AW92)-SUM(AW93)),"")</f>
        <v>1463714</v>
      </c>
      <c r="AX94" s="420"/>
      <c r="AY94" s="420"/>
      <c r="AZ94" s="420"/>
      <c r="BA94" s="420"/>
      <c r="BB94" s="420"/>
      <c r="BC94" s="420"/>
      <c r="BD94" s="420"/>
      <c r="BE94" s="420"/>
      <c r="BF94" s="420"/>
      <c r="BG94" s="220"/>
      <c r="BH94" s="204"/>
      <c r="BI94" s="204"/>
      <c r="BJ94" s="183"/>
      <c r="BK94" s="183"/>
      <c r="BL94" s="183"/>
      <c r="BM94" s="183"/>
      <c r="BN94" s="183"/>
      <c r="BO94" s="183"/>
      <c r="BP94" s="183"/>
      <c r="BQ94" s="183"/>
      <c r="BR94" s="183"/>
      <c r="BS94" s="183"/>
      <c r="BT94" s="183"/>
      <c r="BU94" s="183"/>
      <c r="BV94" s="183"/>
      <c r="BW94" s="183"/>
      <c r="BX94" s="183"/>
      <c r="BY94" s="183"/>
      <c r="BZ94" s="183"/>
      <c r="CA94" s="183"/>
    </row>
    <row r="95" spans="1:79" ht="30" customHeight="1" x14ac:dyDescent="0.25">
      <c r="C95" s="69">
        <f>IF(ISERROR(ABS(LOG(ABS(SUM(C20:C94)),EXP(3)))),"",ABS(LOG(ABS(SUM(C20:C94)),EXP(3))))</f>
        <v>4.6524111690798682</v>
      </c>
      <c r="D95" s="69">
        <f>IF(ISERROR(ABS(LOG(ABS(SUM(D20:D94)),EXP(3)))),"",ABS(LOG(ABS(SUM(D20:D94)),EXP(3))))</f>
        <v>5.0647602311757423</v>
      </c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</row>
    <row r="96" spans="1:79" ht="30.75" x14ac:dyDescent="0.4">
      <c r="C96" s="69" t="str">
        <f>IF(ISERROR(IF(ISERROR(MID(C95,FIND(".",C95,1)+8,13)),MID(C95,FIND(",",C95,1)+8,13),MID(C95,FIND(".",C95,1)+8,13))),"",IF(ISERROR(MID(C95,FIND(".",C95,1)+8,13)),MID(C95,FIND(",",C95,1)+8,13),MID(C95,FIND(".",C95,1)+8,13)))</f>
        <v>6907987</v>
      </c>
      <c r="D96" s="69" t="str">
        <f>IF(ISERROR(IF(ISERROR(MID(D95,FIND(".",D95,1)+8,13)),MID(D95,FIND(",",D95,1)+8,13),MID(D95,FIND(".",D95,1)+8,13))),"",IF(ISERROR(MID(D95,FIND(".",D95,1)+8,13)),MID(D95,FIND(",",D95,1)+8,13),MID(D95,FIND(".",D95,1)+8,13)))</f>
        <v>3117574</v>
      </c>
      <c r="F96" s="194" t="str">
        <f>IF(OR([1]OsnPodaci!A10="",TEXT([1]OsnPodaci!D58,"dd.mm.yyyy.")=""),"",[1]OsnPodaci!A10 &amp; ", " &amp;TEXT([1]OsnPodaci!D58,"dd.mm.yyyy."))</f>
        <v/>
      </c>
      <c r="G96" s="194"/>
      <c r="H96" s="194"/>
      <c r="I96" s="194"/>
      <c r="J96" s="195"/>
      <c r="K96" s="169"/>
      <c r="L96" s="169"/>
      <c r="M96" s="169"/>
      <c r="N96" s="169"/>
      <c r="O96" s="169"/>
      <c r="P96" s="169"/>
      <c r="Q96" s="170"/>
      <c r="R96" s="170"/>
      <c r="S96" s="170"/>
      <c r="T96" s="170"/>
      <c r="U96" s="170"/>
      <c r="V96" s="170"/>
      <c r="W96" s="170"/>
      <c r="X96" s="169"/>
      <c r="Y96" s="169"/>
      <c r="Z96" s="169"/>
      <c r="AA96" s="169"/>
      <c r="AB96" s="169"/>
      <c r="AC96" s="169"/>
      <c r="AD96" s="169"/>
      <c r="AE96" s="169"/>
      <c r="AF96" s="169"/>
      <c r="AH96" s="196"/>
      <c r="AI96" s="196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69"/>
      <c r="BA96" s="169"/>
      <c r="BB96" s="169"/>
      <c r="BC96" s="169"/>
      <c r="BD96" s="196"/>
      <c r="BE96" s="170"/>
      <c r="BF96" s="171" t="str">
        <f>IF(OR([1]OsnPodaci!A34="",[1]OsnPodaci!B34=""),"",[1]OsnPodaci!A34&amp;" "&amp;[1]OsnPodaci!B34)</f>
        <v/>
      </c>
      <c r="BG96" s="222"/>
      <c r="BH96" s="222"/>
      <c r="BI96" s="221"/>
    </row>
    <row r="97" spans="6:61" ht="30.75" x14ac:dyDescent="0.4">
      <c r="F97" s="421" t="s">
        <v>313</v>
      </c>
      <c r="G97" s="421"/>
      <c r="H97" s="421"/>
      <c r="I97" s="421"/>
      <c r="J97" s="421"/>
      <c r="K97" s="169"/>
      <c r="L97" s="169"/>
      <c r="M97" s="169"/>
      <c r="N97" s="169"/>
      <c r="O97" s="169"/>
      <c r="P97" s="169"/>
      <c r="Q97" s="170"/>
      <c r="R97" s="170"/>
      <c r="S97" s="170"/>
      <c r="T97" s="170"/>
      <c r="U97" s="170"/>
      <c r="V97" s="170"/>
      <c r="W97" s="170"/>
      <c r="X97" s="169"/>
      <c r="Y97" s="169"/>
      <c r="Z97" s="169"/>
      <c r="AA97" s="169"/>
      <c r="AB97" s="169"/>
      <c r="AC97" s="169"/>
      <c r="AD97" s="169"/>
      <c r="AE97" s="169"/>
      <c r="AF97" s="169"/>
      <c r="AH97" s="199"/>
      <c r="AI97" s="197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340" t="s">
        <v>315</v>
      </c>
      <c r="AU97" s="170"/>
      <c r="AV97" s="170"/>
      <c r="AW97" s="415" t="s">
        <v>314</v>
      </c>
      <c r="AX97" s="415"/>
      <c r="AY97" s="415"/>
      <c r="AZ97" s="415"/>
      <c r="BA97" s="415"/>
      <c r="BB97" s="415"/>
      <c r="BC97" s="415"/>
      <c r="BD97" s="415"/>
      <c r="BE97" s="415"/>
      <c r="BF97" s="415"/>
      <c r="BG97" s="222"/>
      <c r="BH97" s="222"/>
      <c r="BI97" s="221"/>
    </row>
    <row r="98" spans="6:61" ht="30.75" x14ac:dyDescent="0.4">
      <c r="F98" s="448" t="str">
        <f>OP!C45</f>
        <v>Bihać, 31.07.2026g.</v>
      </c>
      <c r="G98" s="448"/>
      <c r="H98" s="448"/>
      <c r="I98" s="448"/>
      <c r="J98" s="448"/>
      <c r="K98" s="448"/>
      <c r="L98" s="448"/>
      <c r="M98" s="448"/>
      <c r="N98" s="448"/>
      <c r="O98" s="448"/>
      <c r="P98" s="448"/>
      <c r="Q98" s="448"/>
      <c r="R98" s="448"/>
      <c r="S98" s="448"/>
      <c r="T98" s="448"/>
      <c r="U98" s="448"/>
      <c r="V98" s="448"/>
      <c r="W98" s="448"/>
      <c r="X98" s="448"/>
      <c r="Y98" s="448"/>
      <c r="Z98" s="448"/>
      <c r="AI98" s="169"/>
      <c r="AJ98" s="170"/>
      <c r="AK98" s="170"/>
      <c r="AL98" s="170"/>
      <c r="AM98" s="170"/>
      <c r="AN98" s="170"/>
      <c r="AO98" s="170"/>
      <c r="AP98" s="170"/>
      <c r="AQ98" s="170"/>
      <c r="AR98" s="170"/>
      <c r="AS98" s="170"/>
      <c r="AT98" s="170"/>
      <c r="AU98" s="170"/>
      <c r="AV98" s="170"/>
      <c r="AW98" s="449" t="str">
        <f>OP!AJ45</f>
        <v>Mensur Čavkić</v>
      </c>
      <c r="AX98" s="449"/>
      <c r="AY98" s="449"/>
      <c r="AZ98" s="449"/>
      <c r="BA98" s="449"/>
      <c r="BB98" s="449"/>
      <c r="BC98" s="449"/>
      <c r="BD98" s="449"/>
      <c r="BE98" s="449"/>
      <c r="BF98" s="449"/>
      <c r="BG98" s="222"/>
      <c r="BH98" s="222"/>
      <c r="BI98" s="221"/>
    </row>
    <row r="99" spans="6:61" ht="30.75" x14ac:dyDescent="0.4">
      <c r="F99" s="414"/>
      <c r="G99" s="414"/>
      <c r="H99" s="414"/>
      <c r="I99" s="414"/>
      <c r="J99" s="414"/>
      <c r="K99" s="169"/>
      <c r="L99" s="169"/>
      <c r="M99" s="169"/>
      <c r="N99" s="169"/>
      <c r="O99" s="169"/>
      <c r="P99" s="169"/>
      <c r="Q99" s="170"/>
      <c r="R99" s="170"/>
      <c r="S99" s="170"/>
      <c r="T99" s="170"/>
      <c r="U99" s="170"/>
      <c r="V99" s="170"/>
      <c r="W99" s="170"/>
      <c r="X99" s="169"/>
      <c r="Y99" s="169"/>
      <c r="Z99" s="169"/>
      <c r="AA99" s="169"/>
      <c r="AB99" s="169"/>
      <c r="AC99" s="169"/>
      <c r="AD99" s="169"/>
      <c r="AE99" s="169"/>
      <c r="AF99" s="169"/>
      <c r="AH99" s="196"/>
      <c r="AI99" s="196"/>
      <c r="AJ99" s="170"/>
      <c r="AK99" s="170"/>
      <c r="AL99" s="170"/>
      <c r="AM99" s="170"/>
      <c r="AN99" s="170"/>
      <c r="AO99" s="170"/>
      <c r="AP99" s="170"/>
      <c r="AQ99" s="170"/>
      <c r="AR99" s="170"/>
      <c r="AS99" s="170"/>
      <c r="AT99" s="170"/>
      <c r="AU99" s="170"/>
      <c r="AV99" s="170"/>
      <c r="AW99" s="170"/>
      <c r="AX99" s="170"/>
      <c r="AY99" s="170"/>
      <c r="AZ99" s="169"/>
      <c r="BA99" s="169"/>
      <c r="BB99" s="169"/>
      <c r="BC99" s="169"/>
      <c r="BD99" s="169"/>
      <c r="BE99" s="169"/>
      <c r="BF99" s="170"/>
      <c r="BG99" s="222"/>
      <c r="BH99" s="222"/>
      <c r="BI99" s="221"/>
    </row>
    <row r="100" spans="6:61" ht="30.75" x14ac:dyDescent="0.4">
      <c r="F100" s="223"/>
      <c r="G100" s="198"/>
      <c r="H100" s="198"/>
      <c r="I100" s="198"/>
      <c r="J100" s="198"/>
      <c r="K100" s="169"/>
      <c r="L100" s="169"/>
      <c r="M100" s="169"/>
      <c r="N100" s="169"/>
      <c r="O100" s="169"/>
      <c r="P100" s="169"/>
      <c r="Q100" s="170"/>
      <c r="R100" s="170"/>
      <c r="S100" s="170"/>
      <c r="T100" s="170"/>
      <c r="U100" s="170"/>
      <c r="V100" s="170"/>
      <c r="W100" s="170"/>
      <c r="X100" s="169"/>
      <c r="Y100" s="169"/>
      <c r="Z100" s="169"/>
      <c r="AA100" s="169"/>
      <c r="AB100" s="169"/>
      <c r="AC100" s="169"/>
      <c r="AD100" s="169"/>
      <c r="AE100" s="169"/>
      <c r="AF100" s="169"/>
      <c r="AH100" s="199"/>
      <c r="AI100" s="197"/>
      <c r="AJ100" s="170"/>
      <c r="AK100" s="170"/>
      <c r="AL100" s="170"/>
      <c r="AM100" s="170"/>
      <c r="AN100" s="170"/>
      <c r="AO100" s="170"/>
      <c r="AP100" s="170"/>
      <c r="AQ100" s="170"/>
      <c r="AR100" s="195"/>
      <c r="AS100" s="169"/>
      <c r="AT100" s="170"/>
      <c r="AU100" s="170"/>
      <c r="AV100" s="170"/>
      <c r="AW100" s="170"/>
      <c r="AX100" s="170"/>
      <c r="AY100" s="170"/>
      <c r="AZ100" s="170"/>
      <c r="BA100" s="170"/>
      <c r="BB100" s="169"/>
      <c r="BC100" s="169"/>
      <c r="BD100" s="169"/>
      <c r="BE100" s="169"/>
      <c r="BF100" s="170"/>
      <c r="BG100" s="222"/>
      <c r="BH100" s="222"/>
      <c r="BI100" s="221"/>
    </row>
    <row r="101" spans="6:61" ht="48.75" customHeight="1" x14ac:dyDescent="0.3"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221"/>
      <c r="BH101" s="221"/>
      <c r="BI101" s="221"/>
    </row>
    <row r="102" spans="6:61" ht="48.75" customHeight="1" x14ac:dyDescent="0.25"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</row>
    <row r="103" spans="6:61" ht="48.75" customHeight="1" x14ac:dyDescent="0.25"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21"/>
      <c r="AU103" s="221"/>
      <c r="AV103" s="221"/>
      <c r="AW103" s="221"/>
      <c r="AX103" s="221"/>
      <c r="AY103" s="221"/>
      <c r="AZ103" s="221"/>
      <c r="BA103" s="221"/>
      <c r="BB103" s="221"/>
      <c r="BC103" s="221"/>
      <c r="BD103" s="221"/>
      <c r="BE103" s="221"/>
      <c r="BF103" s="221"/>
      <c r="BG103" s="221"/>
      <c r="BH103" s="221"/>
      <c r="BI103" s="221"/>
    </row>
    <row r="104" spans="6:61" ht="48.75" customHeight="1" x14ac:dyDescent="0.25"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</row>
    <row r="105" spans="6:61" ht="48.75" customHeight="1" x14ac:dyDescent="0.25"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</row>
    <row r="106" spans="6:61" ht="48.75" customHeight="1" x14ac:dyDescent="0.25"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</row>
    <row r="107" spans="6:61" ht="48.75" customHeight="1" x14ac:dyDescent="0.25"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</row>
    <row r="109" spans="6:61" x14ac:dyDescent="0.25"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1"/>
      <c r="AQ109" s="221"/>
      <c r="AR109" s="221"/>
      <c r="AS109" s="221"/>
      <c r="AT109" s="221"/>
      <c r="AU109" s="221"/>
      <c r="AV109" s="221"/>
      <c r="AW109" s="221"/>
      <c r="AX109" s="221"/>
      <c r="AY109" s="221"/>
      <c r="AZ109" s="221"/>
      <c r="BA109" s="221"/>
      <c r="BB109" s="221"/>
      <c r="BC109" s="221"/>
      <c r="BD109" s="221"/>
      <c r="BE109" s="221"/>
      <c r="BF109" s="221"/>
      <c r="BG109" s="221"/>
      <c r="BH109" s="221"/>
      <c r="BI109" s="221"/>
    </row>
    <row r="110" spans="6:61" x14ac:dyDescent="0.25"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21"/>
      <c r="AN110" s="221"/>
      <c r="AO110" s="221"/>
      <c r="AP110" s="221"/>
      <c r="AQ110" s="221"/>
      <c r="AR110" s="221"/>
      <c r="AS110" s="221"/>
      <c r="AT110" s="221"/>
      <c r="AU110" s="221"/>
      <c r="AV110" s="221"/>
      <c r="AW110" s="221"/>
      <c r="AX110" s="221"/>
      <c r="AY110" s="221"/>
      <c r="AZ110" s="221"/>
      <c r="BA110" s="221"/>
      <c r="BB110" s="221"/>
      <c r="BC110" s="221"/>
      <c r="BD110" s="221"/>
      <c r="BE110" s="221"/>
      <c r="BF110" s="221"/>
      <c r="BG110" s="221"/>
      <c r="BH110" s="221"/>
      <c r="BI110" s="221"/>
    </row>
    <row r="112" spans="6:61" ht="25.5" x14ac:dyDescent="0.35">
      <c r="F112" s="188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90"/>
      <c r="AA112" s="190"/>
      <c r="AB112" s="190"/>
      <c r="AC112" s="191"/>
      <c r="AD112" s="191"/>
      <c r="AE112" s="191"/>
      <c r="AF112" s="191"/>
      <c r="AG112" s="191"/>
      <c r="AH112" s="204"/>
      <c r="AI112" s="212"/>
      <c r="AJ112" s="213"/>
      <c r="AK112" s="213"/>
      <c r="AL112" s="213"/>
      <c r="AM112" s="214"/>
      <c r="AN112" s="214"/>
      <c r="AO112" s="214"/>
      <c r="AP112" s="214"/>
      <c r="AQ112" s="214"/>
      <c r="AR112" s="214"/>
      <c r="AS112" s="214"/>
      <c r="AT112" s="214"/>
      <c r="AU112" s="204"/>
      <c r="AV112" s="204"/>
      <c r="AW112" s="214"/>
      <c r="AX112" s="214"/>
      <c r="AY112" s="214"/>
      <c r="AZ112" s="214"/>
      <c r="BA112" s="214"/>
      <c r="BB112" s="214"/>
      <c r="BC112" s="214"/>
      <c r="BD112" s="214"/>
      <c r="BE112" s="215"/>
      <c r="BF112" s="200" t="s">
        <v>512</v>
      </c>
      <c r="BG112" s="221"/>
      <c r="BH112" s="221"/>
      <c r="BI112" s="221"/>
    </row>
  </sheetData>
  <sheetProtection algorithmName="SHA-512" hashValue="kbAA/aEQVV8hTcgj6oVqSemHKwkXWaEpp6EJgaDXBdVHIMCsWnIW1wcGaIAyerovC7ab95UCEQ6AlgbAtGpcTw==" saltValue="povj6qQP+4CWuYiHm35UdQ==" spinCount="100000" sheet="1" objects="1" scenarios="1"/>
  <protectedRanges>
    <protectedRange sqref="F13:BF13" name="Range1"/>
  </protectedRanges>
  <mergeCells count="308">
    <mergeCell ref="BH1:BH18"/>
    <mergeCell ref="F11:BF11"/>
    <mergeCell ref="F12:BF12"/>
    <mergeCell ref="F13:BF13"/>
    <mergeCell ref="BD14:BF14"/>
    <mergeCell ref="F15:AI17"/>
    <mergeCell ref="AJ15:AL17"/>
    <mergeCell ref="AM15:BF15"/>
    <mergeCell ref="AZ1:BG1"/>
    <mergeCell ref="F19:AI19"/>
    <mergeCell ref="AJ19:AL19"/>
    <mergeCell ref="AM19:AV19"/>
    <mergeCell ref="AW19:BF19"/>
    <mergeCell ref="F20:AI20"/>
    <mergeCell ref="AJ20:AL20"/>
    <mergeCell ref="AM20:AV20"/>
    <mergeCell ref="AW20:BF20"/>
    <mergeCell ref="AM16:AV17"/>
    <mergeCell ref="AW16:BF17"/>
    <mergeCell ref="F18:AI18"/>
    <mergeCell ref="AJ18:AL18"/>
    <mergeCell ref="AM18:AV18"/>
    <mergeCell ref="AW18:BF18"/>
    <mergeCell ref="F23:AI23"/>
    <mergeCell ref="AJ23:AL23"/>
    <mergeCell ref="AM23:AV23"/>
    <mergeCell ref="AW23:BF23"/>
    <mergeCell ref="F24:AI24"/>
    <mergeCell ref="AJ24:AL24"/>
    <mergeCell ref="AM24:AV24"/>
    <mergeCell ref="AW24:BF24"/>
    <mergeCell ref="F21:AI21"/>
    <mergeCell ref="AJ21:AL21"/>
    <mergeCell ref="AM21:AV21"/>
    <mergeCell ref="AW21:BF21"/>
    <mergeCell ref="F22:AI22"/>
    <mergeCell ref="AJ22:AL22"/>
    <mergeCell ref="AM22:AV22"/>
    <mergeCell ref="AW22:BF22"/>
    <mergeCell ref="F27:AI27"/>
    <mergeCell ref="AJ27:AL27"/>
    <mergeCell ref="AM27:AV27"/>
    <mergeCell ref="AW27:BF27"/>
    <mergeCell ref="F28:AI28"/>
    <mergeCell ref="AJ28:AL28"/>
    <mergeCell ref="AM28:AV28"/>
    <mergeCell ref="AW28:BF28"/>
    <mergeCell ref="F25:AI25"/>
    <mergeCell ref="AJ25:AL25"/>
    <mergeCell ref="AM25:AV25"/>
    <mergeCell ref="AW25:BF25"/>
    <mergeCell ref="F26:AI26"/>
    <mergeCell ref="AJ26:AL26"/>
    <mergeCell ref="AM26:AV26"/>
    <mergeCell ref="AW26:BF26"/>
    <mergeCell ref="F31:AI31"/>
    <mergeCell ref="AJ31:AL31"/>
    <mergeCell ref="AM31:AV31"/>
    <mergeCell ref="AW31:BF31"/>
    <mergeCell ref="F32:AI32"/>
    <mergeCell ref="AJ32:AL32"/>
    <mergeCell ref="AM32:AV32"/>
    <mergeCell ref="AW32:BF32"/>
    <mergeCell ref="F29:AI29"/>
    <mergeCell ref="AJ29:AL29"/>
    <mergeCell ref="AM29:AV29"/>
    <mergeCell ref="AW29:BF29"/>
    <mergeCell ref="F30:AI30"/>
    <mergeCell ref="AJ30:AL30"/>
    <mergeCell ref="AM30:AV30"/>
    <mergeCell ref="AW30:BF30"/>
    <mergeCell ref="F35:AI35"/>
    <mergeCell ref="AJ35:AL35"/>
    <mergeCell ref="AM35:AV35"/>
    <mergeCell ref="AW35:BF35"/>
    <mergeCell ref="F36:AI36"/>
    <mergeCell ref="AJ36:AL36"/>
    <mergeCell ref="AM36:AV36"/>
    <mergeCell ref="AW36:BF36"/>
    <mergeCell ref="F33:AI33"/>
    <mergeCell ref="AJ33:AL33"/>
    <mergeCell ref="AM33:AV33"/>
    <mergeCell ref="AW33:BF33"/>
    <mergeCell ref="F34:AI34"/>
    <mergeCell ref="AJ34:AL34"/>
    <mergeCell ref="AM34:AV34"/>
    <mergeCell ref="AW34:BF34"/>
    <mergeCell ref="F39:AI39"/>
    <mergeCell ref="AJ39:AL39"/>
    <mergeCell ref="AM39:AV39"/>
    <mergeCell ref="AW39:BF39"/>
    <mergeCell ref="F40:AI40"/>
    <mergeCell ref="AJ40:AL40"/>
    <mergeCell ref="AM40:AV40"/>
    <mergeCell ref="AW40:BF40"/>
    <mergeCell ref="F37:AI37"/>
    <mergeCell ref="AJ37:AL37"/>
    <mergeCell ref="AM37:AV37"/>
    <mergeCell ref="AW37:BF37"/>
    <mergeCell ref="F38:AI38"/>
    <mergeCell ref="AJ38:AL38"/>
    <mergeCell ref="AM38:AV38"/>
    <mergeCell ref="AW38:BF38"/>
    <mergeCell ref="F43:AI43"/>
    <mergeCell ref="AJ43:AL43"/>
    <mergeCell ref="AM43:AV43"/>
    <mergeCell ref="AW43:BF43"/>
    <mergeCell ref="F44:AI44"/>
    <mergeCell ref="AJ44:AL44"/>
    <mergeCell ref="AM44:AV44"/>
    <mergeCell ref="AW44:BF44"/>
    <mergeCell ref="F41:AI41"/>
    <mergeCell ref="AJ41:AL41"/>
    <mergeCell ref="AM41:AV41"/>
    <mergeCell ref="AW41:BF41"/>
    <mergeCell ref="F42:AI42"/>
    <mergeCell ref="AJ42:AL42"/>
    <mergeCell ref="AM42:AV42"/>
    <mergeCell ref="AW42:BF42"/>
    <mergeCell ref="F47:AI47"/>
    <mergeCell ref="AJ47:AL47"/>
    <mergeCell ref="AM47:AV47"/>
    <mergeCell ref="AW47:BF47"/>
    <mergeCell ref="F48:AI48"/>
    <mergeCell ref="AJ48:AL48"/>
    <mergeCell ref="AM48:AV48"/>
    <mergeCell ref="AW48:BF48"/>
    <mergeCell ref="F45:AI45"/>
    <mergeCell ref="AJ45:AL45"/>
    <mergeCell ref="AM45:AV45"/>
    <mergeCell ref="AW45:BF45"/>
    <mergeCell ref="F46:AI46"/>
    <mergeCell ref="AJ46:AL46"/>
    <mergeCell ref="AM46:AV46"/>
    <mergeCell ref="AW46:BF46"/>
    <mergeCell ref="F55:AI55"/>
    <mergeCell ref="AJ55:AL55"/>
    <mergeCell ref="AM55:AV55"/>
    <mergeCell ref="AW55:BF55"/>
    <mergeCell ref="F56:AI56"/>
    <mergeCell ref="AJ56:AL56"/>
    <mergeCell ref="AM56:AV56"/>
    <mergeCell ref="AW56:BF56"/>
    <mergeCell ref="F49:AI49"/>
    <mergeCell ref="AJ49:AL49"/>
    <mergeCell ref="AM49:AV49"/>
    <mergeCell ref="AW49:BF49"/>
    <mergeCell ref="F50:AI50"/>
    <mergeCell ref="AJ50:AL50"/>
    <mergeCell ref="AM50:AV50"/>
    <mergeCell ref="AW50:BF50"/>
    <mergeCell ref="F59:AI59"/>
    <mergeCell ref="AJ59:AL59"/>
    <mergeCell ref="AM59:AV59"/>
    <mergeCell ref="AW59:BF59"/>
    <mergeCell ref="F60:AI60"/>
    <mergeCell ref="AJ60:AL60"/>
    <mergeCell ref="AM60:AV60"/>
    <mergeCell ref="AW60:BF60"/>
    <mergeCell ref="F57:AI57"/>
    <mergeCell ref="AJ57:AL57"/>
    <mergeCell ref="AM57:AV57"/>
    <mergeCell ref="AW57:BF57"/>
    <mergeCell ref="F58:AI58"/>
    <mergeCell ref="AJ58:AL58"/>
    <mergeCell ref="AM58:AV58"/>
    <mergeCell ref="AW58:BF58"/>
    <mergeCell ref="F63:AI63"/>
    <mergeCell ref="AJ63:AL63"/>
    <mergeCell ref="AM63:AV63"/>
    <mergeCell ref="AW63:BF63"/>
    <mergeCell ref="F64:AI64"/>
    <mergeCell ref="AJ64:AL64"/>
    <mergeCell ref="AM64:AV64"/>
    <mergeCell ref="AW64:BF64"/>
    <mergeCell ref="F61:AI61"/>
    <mergeCell ref="AJ61:AL61"/>
    <mergeCell ref="AM61:AV61"/>
    <mergeCell ref="AW61:BF61"/>
    <mergeCell ref="F62:AI62"/>
    <mergeCell ref="AJ62:AL62"/>
    <mergeCell ref="AM62:AV62"/>
    <mergeCell ref="AW62:BF62"/>
    <mergeCell ref="F67:AI67"/>
    <mergeCell ref="AJ67:AL67"/>
    <mergeCell ref="AM67:AV67"/>
    <mergeCell ref="AW67:BF67"/>
    <mergeCell ref="F68:AI68"/>
    <mergeCell ref="AJ68:AL68"/>
    <mergeCell ref="AM68:AV68"/>
    <mergeCell ref="AW68:BF68"/>
    <mergeCell ref="F65:AI65"/>
    <mergeCell ref="AJ65:AL65"/>
    <mergeCell ref="AM65:AV65"/>
    <mergeCell ref="AW65:BF65"/>
    <mergeCell ref="F66:AI66"/>
    <mergeCell ref="AJ66:AL66"/>
    <mergeCell ref="AM66:AV66"/>
    <mergeCell ref="AW66:BF66"/>
    <mergeCell ref="F71:AI71"/>
    <mergeCell ref="AJ71:AL71"/>
    <mergeCell ref="AM71:AV71"/>
    <mergeCell ref="AW71:BF71"/>
    <mergeCell ref="F72:AI72"/>
    <mergeCell ref="AJ72:AL72"/>
    <mergeCell ref="AM72:AV72"/>
    <mergeCell ref="AW72:BF72"/>
    <mergeCell ref="F69:AI69"/>
    <mergeCell ref="AJ69:AL69"/>
    <mergeCell ref="AM69:AV69"/>
    <mergeCell ref="AW69:BF69"/>
    <mergeCell ref="F70:AI70"/>
    <mergeCell ref="AJ70:AL70"/>
    <mergeCell ref="AM70:AV70"/>
    <mergeCell ref="AW70:BF70"/>
    <mergeCell ref="F75:AI75"/>
    <mergeCell ref="AJ75:AL75"/>
    <mergeCell ref="AM75:AV75"/>
    <mergeCell ref="AW75:BF75"/>
    <mergeCell ref="F76:AI76"/>
    <mergeCell ref="AJ76:AL76"/>
    <mergeCell ref="AM76:AV76"/>
    <mergeCell ref="AW76:BF76"/>
    <mergeCell ref="F73:AI73"/>
    <mergeCell ref="AJ73:AL73"/>
    <mergeCell ref="AM73:AV73"/>
    <mergeCell ref="AW73:BF73"/>
    <mergeCell ref="F74:AI74"/>
    <mergeCell ref="AJ74:AL74"/>
    <mergeCell ref="AM74:AV74"/>
    <mergeCell ref="AW74:BF74"/>
    <mergeCell ref="F79:AI79"/>
    <mergeCell ref="AJ79:AL79"/>
    <mergeCell ref="AM79:AV79"/>
    <mergeCell ref="AW79:BF79"/>
    <mergeCell ref="F80:AI80"/>
    <mergeCell ref="AJ80:AL80"/>
    <mergeCell ref="AM80:AV80"/>
    <mergeCell ref="AW80:BF80"/>
    <mergeCell ref="F77:AI77"/>
    <mergeCell ref="AJ77:AL77"/>
    <mergeCell ref="AM77:AV77"/>
    <mergeCell ref="AW77:BF77"/>
    <mergeCell ref="F78:AI78"/>
    <mergeCell ref="AJ78:AL78"/>
    <mergeCell ref="AM78:AV78"/>
    <mergeCell ref="AW78:BF78"/>
    <mergeCell ref="F83:AI83"/>
    <mergeCell ref="AJ83:AL83"/>
    <mergeCell ref="AM83:AV83"/>
    <mergeCell ref="AW83:BF83"/>
    <mergeCell ref="F84:AI84"/>
    <mergeCell ref="AJ84:AL84"/>
    <mergeCell ref="AM84:AV84"/>
    <mergeCell ref="AW84:BF84"/>
    <mergeCell ref="F81:AI81"/>
    <mergeCell ref="AJ81:AL81"/>
    <mergeCell ref="AM81:AV81"/>
    <mergeCell ref="AW81:BF81"/>
    <mergeCell ref="F82:AI82"/>
    <mergeCell ref="AJ82:AL82"/>
    <mergeCell ref="AM82:AV82"/>
    <mergeCell ref="AW82:BF82"/>
    <mergeCell ref="F87:AI87"/>
    <mergeCell ref="AJ87:AL87"/>
    <mergeCell ref="AM87:AV87"/>
    <mergeCell ref="AW87:BF87"/>
    <mergeCell ref="F88:AI88"/>
    <mergeCell ref="AJ88:AL88"/>
    <mergeCell ref="AM88:AV88"/>
    <mergeCell ref="AW88:BF88"/>
    <mergeCell ref="F85:AI85"/>
    <mergeCell ref="AJ85:AL85"/>
    <mergeCell ref="AM85:AV85"/>
    <mergeCell ref="AW85:BF85"/>
    <mergeCell ref="F86:AI86"/>
    <mergeCell ref="AJ86:AL86"/>
    <mergeCell ref="AM86:AV86"/>
    <mergeCell ref="AW86:BF86"/>
    <mergeCell ref="F98:Z98"/>
    <mergeCell ref="F97:J97"/>
    <mergeCell ref="F99:J99"/>
    <mergeCell ref="AW97:BF97"/>
    <mergeCell ref="AW98:BF98"/>
    <mergeCell ref="F93:AI93"/>
    <mergeCell ref="AJ93:AL93"/>
    <mergeCell ref="AM93:AV93"/>
    <mergeCell ref="AW93:BF93"/>
    <mergeCell ref="F94:AI94"/>
    <mergeCell ref="AJ94:AL94"/>
    <mergeCell ref="AM94:AV94"/>
    <mergeCell ref="AW94:BF94"/>
    <mergeCell ref="F91:AI91"/>
    <mergeCell ref="AJ91:AL91"/>
    <mergeCell ref="AM91:AV91"/>
    <mergeCell ref="AW91:BF91"/>
    <mergeCell ref="F92:AI92"/>
    <mergeCell ref="AJ92:AL92"/>
    <mergeCell ref="AM92:AV92"/>
    <mergeCell ref="AW92:BF92"/>
    <mergeCell ref="F89:AI89"/>
    <mergeCell ref="AJ89:AL89"/>
    <mergeCell ref="AM89:AV89"/>
    <mergeCell ref="AW89:BF89"/>
    <mergeCell ref="F90:AI90"/>
    <mergeCell ref="AJ90:AL90"/>
    <mergeCell ref="AM90:AV90"/>
    <mergeCell ref="AW90:BF90"/>
  </mergeCells>
  <conditionalFormatting sqref="F53">
    <cfRule type="containsText" dxfId="19" priority="5" operator="containsText" text="Obrazac prazan">
      <formula>NOT(ISERROR(SEARCH("Obrazac prazan",F53)))</formula>
    </cfRule>
  </conditionalFormatting>
  <conditionalFormatting sqref="F112">
    <cfRule type="containsText" dxfId="18" priority="4" operator="containsText" text="Obrazac prazan">
      <formula>NOT(ISERROR(SEARCH("Obrazac prazan",F112)))</formula>
    </cfRule>
  </conditionalFormatting>
  <dataValidations count="1">
    <dataValidation type="whole" allowBlank="1" showInputMessage="1" showErrorMessage="1" sqref="AM19:BF50 AM56:BF94" xr:uid="{59789953-F418-41A4-BCDC-39FD34E0E252}">
      <formula1>-9.99999E+307</formula1>
      <formula2>9.99999E+307</formula2>
    </dataValidation>
  </dataValidations>
  <pageMargins left="0.82677165354330706" right="0.19685039370078741" top="0.27559055118110237" bottom="0.42708333333333331" header="0.51181102362204722" footer="0.51181102362204722"/>
  <pageSetup paperSize="9" scale="41" firstPageNumber="0" fitToHeight="0" orientation="portrait" horizontalDpi="300" verticalDpi="300" r:id="rId1"/>
  <rowBreaks count="1" manualBreakCount="1">
    <brk id="54" max="104857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1CA9-A7CE-472D-83EA-8408BADC3A9E}">
  <sheetPr>
    <tabColor theme="7" tint="-0.249977111117893"/>
    <pageSetUpPr fitToPage="1"/>
  </sheetPr>
  <dimension ref="A1:AKO57"/>
  <sheetViews>
    <sheetView showGridLines="0" view="pageLayout" topLeftCell="U22" zoomScale="55" zoomScaleNormal="40" zoomScaleSheetLayoutView="70" zoomScalePageLayoutView="55" workbookViewId="0">
      <selection activeCell="AB46" sqref="B33:AB46"/>
    </sheetView>
  </sheetViews>
  <sheetFormatPr defaultColWidth="9.85546875" defaultRowHeight="20.25" x14ac:dyDescent="0.3"/>
  <cols>
    <col min="1" max="20" width="9.85546875" style="236" hidden="1" customWidth="1"/>
    <col min="21" max="21" width="3.28515625" style="237" customWidth="1"/>
    <col min="22" max="22" width="134.140625" style="237" customWidth="1"/>
    <col min="23" max="23" width="8.85546875" style="237" customWidth="1"/>
    <col min="24" max="33" width="23.7109375" style="237" customWidth="1"/>
    <col min="34" max="977" width="9.85546875" style="237" customWidth="1"/>
    <col min="978" max="978" width="9.85546875" style="238" customWidth="1"/>
    <col min="979" max="16384" width="9.85546875" style="238"/>
  </cols>
  <sheetData>
    <row r="1" spans="1:977" ht="22.5" x14ac:dyDescent="0.3">
      <c r="V1" s="479" t="str">
        <f>BS!G1</f>
        <v xml:space="preserve"> DD ZA OSIGURANJE ''CAMELIJA'' BIHAĆ</v>
      </c>
      <c r="W1" s="479"/>
      <c r="X1" s="479"/>
    </row>
    <row r="2" spans="1:977" s="227" customFormat="1" ht="33" x14ac:dyDescent="0.45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6"/>
      <c r="V2" s="321" t="s">
        <v>0</v>
      </c>
      <c r="Y2" s="230"/>
      <c r="Z2" s="228"/>
      <c r="AC2" s="225"/>
      <c r="AD2" s="225"/>
      <c r="AE2" s="225"/>
      <c r="AF2" s="225"/>
      <c r="AG2" s="319" t="s">
        <v>661</v>
      </c>
    </row>
    <row r="3" spans="1:977" s="227" customFormat="1" ht="23.25" customHeight="1" x14ac:dyDescent="0.45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V3" s="479" t="str">
        <f>BS!G3</f>
        <v>Bihać, 5. Korpusa 3</v>
      </c>
      <c r="W3" s="479"/>
      <c r="X3" s="479"/>
      <c r="Y3" s="479"/>
      <c r="AC3" s="225"/>
      <c r="AD3" s="225"/>
      <c r="AE3" s="225"/>
      <c r="AF3" s="225"/>
      <c r="AG3" s="320" t="s">
        <v>654</v>
      </c>
    </row>
    <row r="4" spans="1:977" s="227" customFormat="1" ht="26.25" customHeight="1" x14ac:dyDescent="0.4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5"/>
      <c r="V4" s="321" t="s">
        <v>2</v>
      </c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</row>
    <row r="5" spans="1:977" s="227" customFormat="1" ht="25.5" customHeight="1" x14ac:dyDescent="0.4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5"/>
      <c r="V5" s="479" t="str">
        <f>BS!G5</f>
        <v>65.12</v>
      </c>
      <c r="W5" s="479"/>
      <c r="X5" s="479"/>
      <c r="Y5" s="479"/>
      <c r="Z5" s="225"/>
      <c r="AA5" s="225"/>
      <c r="AB5" s="225"/>
      <c r="AC5" s="225"/>
      <c r="AD5" s="225"/>
      <c r="AE5" s="225"/>
      <c r="AF5" s="225"/>
      <c r="AG5" s="225"/>
      <c r="AH5" s="225"/>
    </row>
    <row r="6" spans="1:977" s="227" customFormat="1" ht="24.75" customHeight="1" x14ac:dyDescent="0.45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5"/>
      <c r="V6" s="321" t="s">
        <v>655</v>
      </c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</row>
    <row r="7" spans="1:977" s="227" customFormat="1" ht="24.75" customHeight="1" x14ac:dyDescent="0.45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31"/>
      <c r="V7" s="479" t="str">
        <f>BS!G7</f>
        <v>4263232820000</v>
      </c>
      <c r="W7" s="479"/>
      <c r="X7" s="479"/>
      <c r="Y7" s="479"/>
      <c r="Z7" s="225"/>
      <c r="AA7" s="225"/>
      <c r="AB7" s="225"/>
      <c r="AC7" s="471"/>
      <c r="AD7" s="471"/>
      <c r="AE7" s="471"/>
      <c r="AF7" s="471"/>
      <c r="AG7" s="471"/>
      <c r="AH7" s="225"/>
    </row>
    <row r="8" spans="1:977" s="229" customFormat="1" ht="21" customHeight="1" x14ac:dyDescent="0.45">
      <c r="U8" s="232"/>
      <c r="V8" s="321" t="s">
        <v>1</v>
      </c>
      <c r="W8" s="233"/>
      <c r="Y8" s="233"/>
      <c r="AG8" s="234"/>
      <c r="AH8" s="235"/>
      <c r="AI8" s="235"/>
      <c r="AJ8" s="235"/>
      <c r="AK8" s="235"/>
    </row>
    <row r="9" spans="1:977" s="229" customFormat="1" ht="23.25" customHeight="1" x14ac:dyDescent="0.45">
      <c r="U9" s="232"/>
      <c r="V9" s="478" t="str">
        <f>BS!G9</f>
        <v>4263232820000</v>
      </c>
      <c r="W9" s="479"/>
      <c r="X9" s="479"/>
      <c r="Y9" s="479"/>
      <c r="AG9" s="234"/>
      <c r="AH9" s="235"/>
      <c r="AI9" s="235"/>
      <c r="AJ9" s="235"/>
      <c r="AK9" s="235"/>
    </row>
    <row r="10" spans="1:977" s="229" customFormat="1" ht="21.75" customHeight="1" x14ac:dyDescent="0.45">
      <c r="U10" s="232"/>
      <c r="V10" s="321" t="s">
        <v>656</v>
      </c>
      <c r="W10" s="233"/>
      <c r="Y10" s="233"/>
      <c r="AG10" s="234"/>
      <c r="AH10" s="235"/>
      <c r="AI10" s="235"/>
      <c r="AJ10" s="235"/>
      <c r="AK10" s="235"/>
    </row>
    <row r="11" spans="1:977" s="229" customFormat="1" ht="21.75" customHeight="1" x14ac:dyDescent="0.45">
      <c r="U11" s="232"/>
      <c r="V11" s="473"/>
      <c r="W11" s="473"/>
      <c r="X11" s="473"/>
      <c r="Y11" s="473"/>
      <c r="AG11" s="234"/>
      <c r="AH11" s="235"/>
      <c r="AI11" s="235"/>
      <c r="AJ11" s="235"/>
      <c r="AK11" s="235"/>
    </row>
    <row r="12" spans="1:977" ht="25.5" x14ac:dyDescent="0.3">
      <c r="U12" s="474" t="s">
        <v>579</v>
      </c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</row>
    <row r="13" spans="1:977" ht="22.5" x14ac:dyDescent="0.3">
      <c r="U13" s="475" t="s">
        <v>699</v>
      </c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</row>
    <row r="14" spans="1:977" ht="22.5" x14ac:dyDescent="0.3"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</row>
    <row r="15" spans="1:977" s="243" customFormat="1" ht="39" customHeight="1" x14ac:dyDescent="0.35">
      <c r="A15" s="239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476" t="s">
        <v>580</v>
      </c>
      <c r="V15" s="476"/>
      <c r="W15" s="477" t="s">
        <v>581</v>
      </c>
      <c r="X15" s="476" t="s">
        <v>582</v>
      </c>
      <c r="Y15" s="476"/>
      <c r="Z15" s="476"/>
      <c r="AA15" s="476"/>
      <c r="AB15" s="476"/>
      <c r="AC15" s="476"/>
      <c r="AD15" s="469" t="s">
        <v>583</v>
      </c>
      <c r="AE15" s="469" t="s">
        <v>584</v>
      </c>
      <c r="AF15" s="469" t="s">
        <v>585</v>
      </c>
      <c r="AG15" s="469" t="s">
        <v>586</v>
      </c>
      <c r="AH15" s="241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/>
      <c r="BQ15" s="242"/>
      <c r="BR15" s="242"/>
      <c r="BS15" s="242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2"/>
      <c r="CQ15" s="242"/>
      <c r="CR15" s="242"/>
      <c r="CS15" s="242"/>
      <c r="CT15" s="242"/>
      <c r="CU15" s="242"/>
      <c r="CV15" s="242"/>
      <c r="CW15" s="242"/>
      <c r="CX15" s="242"/>
      <c r="CY15" s="242"/>
      <c r="CZ15" s="242"/>
      <c r="DA15" s="242"/>
      <c r="DB15" s="242"/>
      <c r="DC15" s="242"/>
      <c r="DD15" s="242"/>
      <c r="DE15" s="242"/>
      <c r="DF15" s="242"/>
      <c r="DG15" s="242"/>
      <c r="DH15" s="242"/>
      <c r="DI15" s="242"/>
      <c r="DJ15" s="242"/>
      <c r="DK15" s="242"/>
      <c r="DL15" s="242"/>
      <c r="DM15" s="242"/>
      <c r="DN15" s="242"/>
      <c r="DO15" s="242"/>
      <c r="DP15" s="242"/>
      <c r="DQ15" s="242"/>
      <c r="DR15" s="242"/>
      <c r="DS15" s="242"/>
      <c r="DT15" s="242"/>
      <c r="DU15" s="242"/>
      <c r="DV15" s="242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242"/>
      <c r="FO15" s="242"/>
      <c r="FP15" s="242"/>
      <c r="FQ15" s="242"/>
      <c r="FR15" s="242"/>
      <c r="FS15" s="242"/>
      <c r="FT15" s="242"/>
      <c r="FU15" s="242"/>
      <c r="FV15" s="242"/>
      <c r="FW15" s="242"/>
      <c r="FX15" s="242"/>
      <c r="FY15" s="242"/>
      <c r="FZ15" s="242"/>
      <c r="GA15" s="242"/>
      <c r="GB15" s="242"/>
      <c r="GC15" s="242"/>
      <c r="GD15" s="242"/>
      <c r="GE15" s="242"/>
      <c r="GF15" s="242"/>
      <c r="GG15" s="242"/>
      <c r="GH15" s="242"/>
      <c r="GI15" s="242"/>
      <c r="GJ15" s="242"/>
      <c r="GK15" s="242"/>
      <c r="GL15" s="242"/>
      <c r="GM15" s="242"/>
      <c r="GN15" s="242"/>
      <c r="GO15" s="242"/>
      <c r="GP15" s="242"/>
      <c r="GQ15" s="242"/>
      <c r="GR15" s="242"/>
      <c r="GS15" s="242"/>
      <c r="GT15" s="242"/>
      <c r="GU15" s="242"/>
      <c r="GV15" s="242"/>
      <c r="GW15" s="242"/>
      <c r="GX15" s="242"/>
      <c r="GY15" s="242"/>
      <c r="GZ15" s="242"/>
      <c r="HA15" s="242"/>
      <c r="HB15" s="242"/>
      <c r="HC15" s="242"/>
      <c r="HD15" s="242"/>
      <c r="HE15" s="242"/>
      <c r="HF15" s="242"/>
      <c r="HG15" s="242"/>
      <c r="HH15" s="242"/>
      <c r="HI15" s="242"/>
      <c r="HJ15" s="242"/>
      <c r="HK15" s="242"/>
      <c r="HL15" s="242"/>
      <c r="HM15" s="242"/>
      <c r="HN15" s="242"/>
      <c r="HO15" s="242"/>
      <c r="HP15" s="242"/>
      <c r="HQ15" s="242"/>
      <c r="HR15" s="242"/>
      <c r="HS15" s="242"/>
      <c r="HT15" s="242"/>
      <c r="HU15" s="242"/>
      <c r="HV15" s="242"/>
      <c r="HW15" s="242"/>
      <c r="HX15" s="242"/>
      <c r="HY15" s="242"/>
      <c r="HZ15" s="242"/>
      <c r="IA15" s="242"/>
      <c r="IB15" s="242"/>
      <c r="IC15" s="242"/>
      <c r="ID15" s="242"/>
      <c r="IE15" s="242"/>
      <c r="IF15" s="242"/>
      <c r="IG15" s="242"/>
      <c r="IH15" s="242"/>
      <c r="II15" s="242"/>
      <c r="IJ15" s="242"/>
      <c r="IK15" s="242"/>
      <c r="IL15" s="242"/>
      <c r="IM15" s="242"/>
      <c r="IN15" s="242"/>
      <c r="IO15" s="242"/>
      <c r="IP15" s="242"/>
      <c r="IQ15" s="242"/>
      <c r="IR15" s="242"/>
      <c r="IS15" s="242"/>
      <c r="IT15" s="242"/>
      <c r="IU15" s="242"/>
      <c r="IV15" s="242"/>
      <c r="IW15" s="242"/>
      <c r="IX15" s="242"/>
      <c r="IY15" s="242"/>
      <c r="IZ15" s="242"/>
      <c r="JA15" s="242"/>
      <c r="JB15" s="242"/>
      <c r="JC15" s="242"/>
      <c r="JD15" s="242"/>
      <c r="JE15" s="242"/>
      <c r="JF15" s="242"/>
      <c r="JG15" s="242"/>
      <c r="JH15" s="242"/>
      <c r="JI15" s="242"/>
      <c r="JJ15" s="242"/>
      <c r="JK15" s="242"/>
      <c r="JL15" s="242"/>
      <c r="JM15" s="242"/>
      <c r="JN15" s="242"/>
      <c r="JO15" s="242"/>
      <c r="JP15" s="242"/>
      <c r="JQ15" s="242"/>
      <c r="JR15" s="242"/>
      <c r="JS15" s="242"/>
      <c r="JT15" s="242"/>
      <c r="JU15" s="242"/>
      <c r="JV15" s="242"/>
      <c r="JW15" s="242"/>
      <c r="JX15" s="242"/>
      <c r="JY15" s="242"/>
      <c r="JZ15" s="242"/>
      <c r="KA15" s="242"/>
      <c r="KB15" s="242"/>
      <c r="KC15" s="242"/>
      <c r="KD15" s="242"/>
      <c r="KE15" s="242"/>
      <c r="KF15" s="242"/>
      <c r="KG15" s="242"/>
      <c r="KH15" s="242"/>
      <c r="KI15" s="242"/>
      <c r="KJ15" s="242"/>
      <c r="KK15" s="242"/>
      <c r="KL15" s="242"/>
      <c r="KM15" s="242"/>
      <c r="KN15" s="242"/>
      <c r="KO15" s="242"/>
      <c r="KP15" s="242"/>
      <c r="KQ15" s="242"/>
      <c r="KR15" s="242"/>
      <c r="KS15" s="242"/>
      <c r="KT15" s="242"/>
      <c r="KU15" s="242"/>
      <c r="KV15" s="242"/>
      <c r="KW15" s="242"/>
      <c r="KX15" s="242"/>
      <c r="KY15" s="242"/>
      <c r="KZ15" s="242"/>
      <c r="LA15" s="242"/>
      <c r="LB15" s="242"/>
      <c r="LC15" s="242"/>
      <c r="LD15" s="242"/>
      <c r="LE15" s="242"/>
      <c r="LF15" s="242"/>
      <c r="LG15" s="242"/>
      <c r="LH15" s="242"/>
      <c r="LI15" s="242"/>
      <c r="LJ15" s="242"/>
      <c r="LK15" s="242"/>
      <c r="LL15" s="242"/>
      <c r="LM15" s="242"/>
      <c r="LN15" s="242"/>
      <c r="LO15" s="242"/>
      <c r="LP15" s="242"/>
      <c r="LQ15" s="242"/>
      <c r="LR15" s="242"/>
      <c r="LS15" s="242"/>
      <c r="LT15" s="242"/>
      <c r="LU15" s="242"/>
      <c r="LV15" s="242"/>
      <c r="LW15" s="242"/>
      <c r="LX15" s="242"/>
      <c r="LY15" s="242"/>
      <c r="LZ15" s="242"/>
      <c r="MA15" s="242"/>
      <c r="MB15" s="242"/>
      <c r="MC15" s="242"/>
      <c r="MD15" s="242"/>
      <c r="ME15" s="242"/>
      <c r="MF15" s="242"/>
      <c r="MG15" s="242"/>
      <c r="MH15" s="242"/>
      <c r="MI15" s="242"/>
      <c r="MJ15" s="242"/>
      <c r="MK15" s="242"/>
      <c r="ML15" s="242"/>
      <c r="MM15" s="242"/>
      <c r="MN15" s="242"/>
      <c r="MO15" s="242"/>
      <c r="MP15" s="242"/>
      <c r="MQ15" s="242"/>
      <c r="MR15" s="242"/>
      <c r="MS15" s="242"/>
      <c r="MT15" s="242"/>
      <c r="MU15" s="242"/>
      <c r="MV15" s="242"/>
      <c r="MW15" s="242"/>
      <c r="MX15" s="242"/>
      <c r="MY15" s="242"/>
      <c r="MZ15" s="242"/>
      <c r="NA15" s="242"/>
      <c r="NB15" s="242"/>
      <c r="NC15" s="242"/>
      <c r="ND15" s="242"/>
      <c r="NE15" s="242"/>
      <c r="NF15" s="242"/>
      <c r="NG15" s="242"/>
      <c r="NH15" s="242"/>
      <c r="NI15" s="242"/>
      <c r="NJ15" s="242"/>
      <c r="NK15" s="242"/>
      <c r="NL15" s="242"/>
      <c r="NM15" s="242"/>
      <c r="NN15" s="242"/>
      <c r="NO15" s="242"/>
      <c r="NP15" s="242"/>
      <c r="NQ15" s="242"/>
      <c r="NR15" s="242"/>
      <c r="NS15" s="242"/>
      <c r="NT15" s="242"/>
      <c r="NU15" s="242"/>
      <c r="NV15" s="242"/>
      <c r="NW15" s="242"/>
      <c r="NX15" s="242"/>
      <c r="NY15" s="242"/>
      <c r="NZ15" s="242"/>
      <c r="OA15" s="242"/>
      <c r="OB15" s="242"/>
      <c r="OC15" s="242"/>
      <c r="OD15" s="242"/>
      <c r="OE15" s="242"/>
      <c r="OF15" s="242"/>
      <c r="OG15" s="242"/>
      <c r="OH15" s="242"/>
      <c r="OI15" s="242"/>
      <c r="OJ15" s="242"/>
      <c r="OK15" s="242"/>
      <c r="OL15" s="242"/>
      <c r="OM15" s="242"/>
      <c r="ON15" s="242"/>
      <c r="OO15" s="242"/>
      <c r="OP15" s="242"/>
      <c r="OQ15" s="242"/>
      <c r="OR15" s="242"/>
      <c r="OS15" s="242"/>
      <c r="OT15" s="242"/>
      <c r="OU15" s="242"/>
      <c r="OV15" s="242"/>
      <c r="OW15" s="242"/>
      <c r="OX15" s="242"/>
      <c r="OY15" s="242"/>
      <c r="OZ15" s="242"/>
      <c r="PA15" s="242"/>
      <c r="PB15" s="242"/>
      <c r="PC15" s="242"/>
      <c r="PD15" s="242"/>
      <c r="PE15" s="242"/>
      <c r="PF15" s="242"/>
      <c r="PG15" s="242"/>
      <c r="PH15" s="242"/>
      <c r="PI15" s="242"/>
      <c r="PJ15" s="242"/>
      <c r="PK15" s="242"/>
      <c r="PL15" s="242"/>
      <c r="PM15" s="242"/>
      <c r="PN15" s="242"/>
      <c r="PO15" s="242"/>
      <c r="PP15" s="242"/>
      <c r="PQ15" s="242"/>
      <c r="PR15" s="242"/>
      <c r="PS15" s="242"/>
      <c r="PT15" s="242"/>
      <c r="PU15" s="242"/>
      <c r="PV15" s="242"/>
      <c r="PW15" s="242"/>
      <c r="PX15" s="242"/>
      <c r="PY15" s="242"/>
      <c r="PZ15" s="242"/>
      <c r="QA15" s="242"/>
      <c r="QB15" s="242"/>
      <c r="QC15" s="242"/>
      <c r="QD15" s="242"/>
      <c r="QE15" s="242"/>
      <c r="QF15" s="242"/>
      <c r="QG15" s="242"/>
      <c r="QH15" s="242"/>
      <c r="QI15" s="242"/>
      <c r="QJ15" s="242"/>
      <c r="QK15" s="242"/>
      <c r="QL15" s="242"/>
      <c r="QM15" s="242"/>
      <c r="QN15" s="242"/>
      <c r="QO15" s="242"/>
      <c r="QP15" s="242"/>
      <c r="QQ15" s="242"/>
      <c r="QR15" s="242"/>
      <c r="QS15" s="242"/>
      <c r="QT15" s="242"/>
      <c r="QU15" s="242"/>
      <c r="QV15" s="242"/>
      <c r="QW15" s="242"/>
      <c r="QX15" s="242"/>
      <c r="QY15" s="242"/>
      <c r="QZ15" s="242"/>
      <c r="RA15" s="242"/>
      <c r="RB15" s="242"/>
      <c r="RC15" s="242"/>
      <c r="RD15" s="242"/>
      <c r="RE15" s="242"/>
      <c r="RF15" s="242"/>
      <c r="RG15" s="242"/>
      <c r="RH15" s="242"/>
      <c r="RI15" s="242"/>
      <c r="RJ15" s="242"/>
      <c r="RK15" s="242"/>
      <c r="RL15" s="242"/>
      <c r="RM15" s="242"/>
      <c r="RN15" s="242"/>
      <c r="RO15" s="242"/>
      <c r="RP15" s="242"/>
      <c r="RQ15" s="242"/>
      <c r="RR15" s="242"/>
      <c r="RS15" s="242"/>
      <c r="RT15" s="242"/>
      <c r="RU15" s="242"/>
      <c r="RV15" s="242"/>
      <c r="RW15" s="242"/>
      <c r="RX15" s="242"/>
      <c r="RY15" s="242"/>
      <c r="RZ15" s="242"/>
      <c r="SA15" s="242"/>
      <c r="SB15" s="242"/>
      <c r="SC15" s="242"/>
      <c r="SD15" s="242"/>
      <c r="SE15" s="242"/>
      <c r="SF15" s="242"/>
      <c r="SG15" s="242"/>
      <c r="SH15" s="242"/>
      <c r="SI15" s="242"/>
      <c r="SJ15" s="242"/>
      <c r="SK15" s="242"/>
      <c r="SL15" s="242"/>
      <c r="SM15" s="242"/>
      <c r="SN15" s="242"/>
      <c r="SO15" s="242"/>
      <c r="SP15" s="242"/>
      <c r="SQ15" s="242"/>
      <c r="SR15" s="242"/>
      <c r="SS15" s="242"/>
      <c r="ST15" s="242"/>
      <c r="SU15" s="242"/>
      <c r="SV15" s="242"/>
      <c r="SW15" s="242"/>
      <c r="SX15" s="242"/>
      <c r="SY15" s="242"/>
      <c r="SZ15" s="242"/>
      <c r="TA15" s="242"/>
      <c r="TB15" s="242"/>
      <c r="TC15" s="242"/>
      <c r="TD15" s="242"/>
      <c r="TE15" s="242"/>
      <c r="TF15" s="242"/>
      <c r="TG15" s="242"/>
      <c r="TH15" s="242"/>
      <c r="TI15" s="242"/>
      <c r="TJ15" s="242"/>
      <c r="TK15" s="242"/>
      <c r="TL15" s="242"/>
      <c r="TM15" s="242"/>
      <c r="TN15" s="242"/>
      <c r="TO15" s="242"/>
      <c r="TP15" s="242"/>
      <c r="TQ15" s="242"/>
      <c r="TR15" s="242"/>
      <c r="TS15" s="242"/>
      <c r="TT15" s="242"/>
      <c r="TU15" s="242"/>
      <c r="TV15" s="242"/>
      <c r="TW15" s="242"/>
      <c r="TX15" s="242"/>
      <c r="TY15" s="242"/>
      <c r="TZ15" s="242"/>
      <c r="UA15" s="242"/>
      <c r="UB15" s="242"/>
      <c r="UC15" s="242"/>
      <c r="UD15" s="242"/>
      <c r="UE15" s="242"/>
      <c r="UF15" s="242"/>
      <c r="UG15" s="242"/>
      <c r="UH15" s="242"/>
      <c r="UI15" s="242"/>
      <c r="UJ15" s="242"/>
      <c r="UK15" s="242"/>
      <c r="UL15" s="242"/>
      <c r="UM15" s="242"/>
      <c r="UN15" s="242"/>
      <c r="UO15" s="242"/>
      <c r="UP15" s="242"/>
      <c r="UQ15" s="242"/>
      <c r="UR15" s="242"/>
      <c r="US15" s="242"/>
      <c r="UT15" s="242"/>
      <c r="UU15" s="242"/>
      <c r="UV15" s="242"/>
      <c r="UW15" s="242"/>
      <c r="UX15" s="242"/>
      <c r="UY15" s="242"/>
      <c r="UZ15" s="242"/>
      <c r="VA15" s="242"/>
      <c r="VB15" s="242"/>
      <c r="VC15" s="242"/>
      <c r="VD15" s="242"/>
      <c r="VE15" s="242"/>
      <c r="VF15" s="242"/>
      <c r="VG15" s="242"/>
      <c r="VH15" s="242"/>
      <c r="VI15" s="242"/>
      <c r="VJ15" s="242"/>
      <c r="VK15" s="242"/>
      <c r="VL15" s="242"/>
      <c r="VM15" s="242"/>
      <c r="VN15" s="242"/>
      <c r="VO15" s="242"/>
      <c r="VP15" s="242"/>
      <c r="VQ15" s="242"/>
      <c r="VR15" s="242"/>
      <c r="VS15" s="242"/>
      <c r="VT15" s="242"/>
      <c r="VU15" s="242"/>
      <c r="VV15" s="242"/>
      <c r="VW15" s="242"/>
      <c r="VX15" s="242"/>
      <c r="VY15" s="242"/>
      <c r="VZ15" s="242"/>
      <c r="WA15" s="242"/>
      <c r="WB15" s="242"/>
      <c r="WC15" s="242"/>
      <c r="WD15" s="242"/>
      <c r="WE15" s="242"/>
      <c r="WF15" s="242"/>
      <c r="WG15" s="242"/>
      <c r="WH15" s="242"/>
      <c r="WI15" s="242"/>
      <c r="WJ15" s="242"/>
      <c r="WK15" s="242"/>
      <c r="WL15" s="242"/>
      <c r="WM15" s="242"/>
      <c r="WN15" s="242"/>
      <c r="WO15" s="242"/>
      <c r="WP15" s="242"/>
      <c r="WQ15" s="242"/>
      <c r="WR15" s="242"/>
      <c r="WS15" s="242"/>
      <c r="WT15" s="242"/>
      <c r="WU15" s="242"/>
      <c r="WV15" s="242"/>
      <c r="WW15" s="242"/>
      <c r="WX15" s="242"/>
      <c r="WY15" s="242"/>
      <c r="WZ15" s="242"/>
      <c r="XA15" s="242"/>
      <c r="XB15" s="242"/>
      <c r="XC15" s="242"/>
      <c r="XD15" s="242"/>
      <c r="XE15" s="242"/>
      <c r="XF15" s="242"/>
      <c r="XG15" s="242"/>
      <c r="XH15" s="242"/>
      <c r="XI15" s="242"/>
      <c r="XJ15" s="242"/>
      <c r="XK15" s="242"/>
      <c r="XL15" s="242"/>
      <c r="XM15" s="242"/>
      <c r="XN15" s="242"/>
      <c r="XO15" s="242"/>
      <c r="XP15" s="242"/>
      <c r="XQ15" s="242"/>
      <c r="XR15" s="242"/>
      <c r="XS15" s="242"/>
      <c r="XT15" s="242"/>
      <c r="XU15" s="242"/>
      <c r="XV15" s="242"/>
      <c r="XW15" s="242"/>
      <c r="XX15" s="242"/>
      <c r="XY15" s="242"/>
      <c r="XZ15" s="242"/>
      <c r="YA15" s="242"/>
      <c r="YB15" s="242"/>
      <c r="YC15" s="242"/>
      <c r="YD15" s="242"/>
      <c r="YE15" s="242"/>
      <c r="YF15" s="242"/>
      <c r="YG15" s="242"/>
      <c r="YH15" s="242"/>
      <c r="YI15" s="242"/>
      <c r="YJ15" s="242"/>
      <c r="YK15" s="242"/>
      <c r="YL15" s="242"/>
      <c r="YM15" s="242"/>
      <c r="YN15" s="242"/>
      <c r="YO15" s="242"/>
      <c r="YP15" s="242"/>
      <c r="YQ15" s="242"/>
      <c r="YR15" s="242"/>
      <c r="YS15" s="242"/>
      <c r="YT15" s="242"/>
      <c r="YU15" s="242"/>
      <c r="YV15" s="242"/>
      <c r="YW15" s="242"/>
      <c r="YX15" s="242"/>
      <c r="YY15" s="242"/>
      <c r="YZ15" s="242"/>
      <c r="ZA15" s="242"/>
      <c r="ZB15" s="242"/>
      <c r="ZC15" s="242"/>
      <c r="ZD15" s="242"/>
      <c r="ZE15" s="242"/>
      <c r="ZF15" s="242"/>
      <c r="ZG15" s="242"/>
      <c r="ZH15" s="242"/>
      <c r="ZI15" s="242"/>
      <c r="ZJ15" s="242"/>
      <c r="ZK15" s="242"/>
      <c r="ZL15" s="242"/>
      <c r="ZM15" s="242"/>
      <c r="ZN15" s="242"/>
      <c r="ZO15" s="242"/>
      <c r="ZP15" s="242"/>
      <c r="ZQ15" s="242"/>
      <c r="ZR15" s="242"/>
      <c r="ZS15" s="242"/>
      <c r="ZT15" s="242"/>
      <c r="ZU15" s="242"/>
      <c r="ZV15" s="242"/>
      <c r="ZW15" s="242"/>
      <c r="ZX15" s="242"/>
      <c r="ZY15" s="242"/>
      <c r="ZZ15" s="242"/>
      <c r="AAA15" s="242"/>
      <c r="AAB15" s="242"/>
      <c r="AAC15" s="242"/>
      <c r="AAD15" s="242"/>
      <c r="AAE15" s="242"/>
      <c r="AAF15" s="242"/>
      <c r="AAG15" s="242"/>
      <c r="AAH15" s="242"/>
      <c r="AAI15" s="242"/>
      <c r="AAJ15" s="242"/>
      <c r="AAK15" s="242"/>
      <c r="AAL15" s="242"/>
      <c r="AAM15" s="242"/>
      <c r="AAN15" s="242"/>
      <c r="AAO15" s="242"/>
      <c r="AAP15" s="242"/>
      <c r="AAQ15" s="242"/>
      <c r="AAR15" s="242"/>
      <c r="AAS15" s="242"/>
      <c r="AAT15" s="242"/>
      <c r="AAU15" s="242"/>
      <c r="AAV15" s="242"/>
      <c r="AAW15" s="242"/>
      <c r="AAX15" s="242"/>
      <c r="AAY15" s="242"/>
      <c r="AAZ15" s="242"/>
      <c r="ABA15" s="242"/>
      <c r="ABB15" s="242"/>
      <c r="ABC15" s="242"/>
      <c r="ABD15" s="242"/>
      <c r="ABE15" s="242"/>
      <c r="ABF15" s="242"/>
      <c r="ABG15" s="242"/>
      <c r="ABH15" s="242"/>
      <c r="ABI15" s="242"/>
      <c r="ABJ15" s="242"/>
      <c r="ABK15" s="242"/>
      <c r="ABL15" s="242"/>
      <c r="ABM15" s="242"/>
      <c r="ABN15" s="242"/>
      <c r="ABO15" s="242"/>
      <c r="ABP15" s="242"/>
      <c r="ABQ15" s="242"/>
      <c r="ABR15" s="242"/>
      <c r="ABS15" s="242"/>
      <c r="ABT15" s="242"/>
      <c r="ABU15" s="242"/>
      <c r="ABV15" s="242"/>
      <c r="ABW15" s="242"/>
      <c r="ABX15" s="242"/>
      <c r="ABY15" s="242"/>
      <c r="ABZ15" s="242"/>
      <c r="ACA15" s="242"/>
      <c r="ACB15" s="242"/>
      <c r="ACC15" s="242"/>
      <c r="ACD15" s="242"/>
      <c r="ACE15" s="242"/>
      <c r="ACF15" s="242"/>
      <c r="ACG15" s="242"/>
      <c r="ACH15" s="242"/>
      <c r="ACI15" s="242"/>
      <c r="ACJ15" s="242"/>
      <c r="ACK15" s="242"/>
      <c r="ACL15" s="242"/>
      <c r="ACM15" s="242"/>
      <c r="ACN15" s="242"/>
      <c r="ACO15" s="242"/>
      <c r="ACP15" s="242"/>
      <c r="ACQ15" s="242"/>
      <c r="ACR15" s="242"/>
      <c r="ACS15" s="242"/>
      <c r="ACT15" s="242"/>
      <c r="ACU15" s="242"/>
      <c r="ACV15" s="242"/>
      <c r="ACW15" s="242"/>
      <c r="ACX15" s="242"/>
      <c r="ACY15" s="242"/>
      <c r="ACZ15" s="242"/>
      <c r="ADA15" s="242"/>
      <c r="ADB15" s="242"/>
      <c r="ADC15" s="242"/>
      <c r="ADD15" s="242"/>
      <c r="ADE15" s="242"/>
      <c r="ADF15" s="242"/>
      <c r="ADG15" s="242"/>
      <c r="ADH15" s="242"/>
      <c r="ADI15" s="242"/>
      <c r="ADJ15" s="242"/>
      <c r="ADK15" s="242"/>
      <c r="ADL15" s="242"/>
      <c r="ADM15" s="242"/>
      <c r="ADN15" s="242"/>
      <c r="ADO15" s="242"/>
      <c r="ADP15" s="242"/>
      <c r="ADQ15" s="242"/>
      <c r="ADR15" s="242"/>
      <c r="ADS15" s="242"/>
      <c r="ADT15" s="242"/>
      <c r="ADU15" s="242"/>
      <c r="ADV15" s="242"/>
      <c r="ADW15" s="242"/>
      <c r="ADX15" s="242"/>
      <c r="ADY15" s="242"/>
      <c r="ADZ15" s="242"/>
      <c r="AEA15" s="242"/>
      <c r="AEB15" s="242"/>
      <c r="AEC15" s="242"/>
      <c r="AED15" s="242"/>
      <c r="AEE15" s="242"/>
      <c r="AEF15" s="242"/>
      <c r="AEG15" s="242"/>
      <c r="AEH15" s="242"/>
      <c r="AEI15" s="242"/>
      <c r="AEJ15" s="242"/>
      <c r="AEK15" s="242"/>
      <c r="AEL15" s="242"/>
      <c r="AEM15" s="242"/>
      <c r="AEN15" s="242"/>
      <c r="AEO15" s="242"/>
      <c r="AEP15" s="242"/>
      <c r="AEQ15" s="242"/>
      <c r="AER15" s="242"/>
      <c r="AES15" s="242"/>
      <c r="AET15" s="242"/>
      <c r="AEU15" s="242"/>
      <c r="AEV15" s="242"/>
      <c r="AEW15" s="242"/>
      <c r="AEX15" s="242"/>
      <c r="AEY15" s="242"/>
      <c r="AEZ15" s="242"/>
      <c r="AFA15" s="242"/>
      <c r="AFB15" s="242"/>
      <c r="AFC15" s="242"/>
      <c r="AFD15" s="242"/>
      <c r="AFE15" s="242"/>
      <c r="AFF15" s="242"/>
      <c r="AFG15" s="242"/>
      <c r="AFH15" s="242"/>
      <c r="AFI15" s="242"/>
      <c r="AFJ15" s="242"/>
      <c r="AFK15" s="242"/>
      <c r="AFL15" s="242"/>
      <c r="AFM15" s="242"/>
      <c r="AFN15" s="242"/>
      <c r="AFO15" s="242"/>
      <c r="AFP15" s="242"/>
      <c r="AFQ15" s="242"/>
      <c r="AFR15" s="242"/>
      <c r="AFS15" s="242"/>
      <c r="AFT15" s="242"/>
      <c r="AFU15" s="242"/>
      <c r="AFV15" s="242"/>
      <c r="AFW15" s="242"/>
      <c r="AFX15" s="242"/>
      <c r="AFY15" s="242"/>
      <c r="AFZ15" s="242"/>
      <c r="AGA15" s="242"/>
      <c r="AGB15" s="242"/>
      <c r="AGC15" s="242"/>
      <c r="AGD15" s="242"/>
      <c r="AGE15" s="242"/>
      <c r="AGF15" s="242"/>
      <c r="AGG15" s="242"/>
      <c r="AGH15" s="242"/>
      <c r="AGI15" s="242"/>
      <c r="AGJ15" s="242"/>
      <c r="AGK15" s="242"/>
      <c r="AGL15" s="242"/>
      <c r="AGM15" s="242"/>
      <c r="AGN15" s="242"/>
      <c r="AGO15" s="242"/>
      <c r="AGP15" s="242"/>
      <c r="AGQ15" s="242"/>
      <c r="AGR15" s="242"/>
      <c r="AGS15" s="242"/>
      <c r="AGT15" s="242"/>
      <c r="AGU15" s="242"/>
      <c r="AGV15" s="242"/>
      <c r="AGW15" s="242"/>
      <c r="AGX15" s="242"/>
      <c r="AGY15" s="242"/>
      <c r="AGZ15" s="242"/>
      <c r="AHA15" s="242"/>
      <c r="AHB15" s="242"/>
      <c r="AHC15" s="242"/>
      <c r="AHD15" s="242"/>
      <c r="AHE15" s="242"/>
      <c r="AHF15" s="242"/>
      <c r="AHG15" s="242"/>
      <c r="AHH15" s="242"/>
      <c r="AHI15" s="242"/>
      <c r="AHJ15" s="242"/>
      <c r="AHK15" s="242"/>
      <c r="AHL15" s="242"/>
      <c r="AHM15" s="242"/>
      <c r="AHN15" s="242"/>
      <c r="AHO15" s="242"/>
      <c r="AHP15" s="242"/>
      <c r="AHQ15" s="242"/>
      <c r="AHR15" s="242"/>
      <c r="AHS15" s="242"/>
      <c r="AHT15" s="242"/>
      <c r="AHU15" s="242"/>
      <c r="AHV15" s="242"/>
      <c r="AHW15" s="242"/>
      <c r="AHX15" s="242"/>
      <c r="AHY15" s="242"/>
      <c r="AHZ15" s="242"/>
      <c r="AIA15" s="242"/>
      <c r="AIB15" s="242"/>
      <c r="AIC15" s="242"/>
      <c r="AID15" s="242"/>
      <c r="AIE15" s="242"/>
      <c r="AIF15" s="242"/>
      <c r="AIG15" s="242"/>
      <c r="AIH15" s="242"/>
      <c r="AII15" s="242"/>
      <c r="AIJ15" s="242"/>
      <c r="AIK15" s="242"/>
      <c r="AIL15" s="242"/>
      <c r="AIM15" s="242"/>
      <c r="AIN15" s="242"/>
      <c r="AIO15" s="242"/>
      <c r="AIP15" s="242"/>
      <c r="AIQ15" s="242"/>
      <c r="AIR15" s="242"/>
      <c r="AIS15" s="242"/>
      <c r="AIT15" s="242"/>
      <c r="AIU15" s="242"/>
      <c r="AIV15" s="242"/>
      <c r="AIW15" s="242"/>
      <c r="AIX15" s="242"/>
      <c r="AIY15" s="242"/>
      <c r="AIZ15" s="242"/>
      <c r="AJA15" s="242"/>
      <c r="AJB15" s="242"/>
      <c r="AJC15" s="242"/>
      <c r="AJD15" s="242"/>
      <c r="AJE15" s="242"/>
      <c r="AJF15" s="242"/>
      <c r="AJG15" s="242"/>
      <c r="AJH15" s="242"/>
      <c r="AJI15" s="242"/>
      <c r="AJJ15" s="242"/>
      <c r="AJK15" s="242"/>
      <c r="AJL15" s="242"/>
      <c r="AJM15" s="242"/>
      <c r="AJN15" s="242"/>
      <c r="AJO15" s="242"/>
      <c r="AJP15" s="242"/>
      <c r="AJQ15" s="242"/>
      <c r="AJR15" s="242"/>
      <c r="AJS15" s="242"/>
      <c r="AJT15" s="242"/>
      <c r="AJU15" s="242"/>
      <c r="AJV15" s="242"/>
      <c r="AJW15" s="242"/>
      <c r="AJX15" s="242"/>
      <c r="AJY15" s="242"/>
      <c r="AJZ15" s="242"/>
      <c r="AKA15" s="242"/>
      <c r="AKB15" s="242"/>
      <c r="AKC15" s="242"/>
      <c r="AKD15" s="242"/>
      <c r="AKE15" s="242"/>
      <c r="AKF15" s="242"/>
      <c r="AKG15" s="242"/>
      <c r="AKH15" s="242"/>
      <c r="AKI15" s="242"/>
      <c r="AKJ15" s="242"/>
      <c r="AKK15" s="242"/>
      <c r="AKL15" s="242"/>
      <c r="AKM15" s="242"/>
      <c r="AKN15" s="242"/>
      <c r="AKO15" s="242"/>
    </row>
    <row r="16" spans="1:977" s="241" customFormat="1" ht="67.5" customHeight="1" x14ac:dyDescent="0.35">
      <c r="A16" s="239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476"/>
      <c r="V16" s="476"/>
      <c r="W16" s="477"/>
      <c r="X16" s="244" t="s">
        <v>587</v>
      </c>
      <c r="Y16" s="469" t="s">
        <v>588</v>
      </c>
      <c r="Z16" s="476" t="s">
        <v>589</v>
      </c>
      <c r="AA16" s="469" t="s">
        <v>590</v>
      </c>
      <c r="AB16" s="469" t="s">
        <v>591</v>
      </c>
      <c r="AC16" s="469" t="s">
        <v>592</v>
      </c>
      <c r="AD16" s="469"/>
      <c r="AE16" s="469"/>
      <c r="AF16" s="469"/>
      <c r="AG16" s="469"/>
    </row>
    <row r="17" spans="1:977" s="241" customFormat="1" ht="9" customHeight="1" x14ac:dyDescent="0.35">
      <c r="A17" s="239"/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476"/>
      <c r="V17" s="476"/>
      <c r="W17" s="477"/>
      <c r="X17" s="245" t="s">
        <v>593</v>
      </c>
      <c r="Y17" s="469"/>
      <c r="Z17" s="476"/>
      <c r="AA17" s="469"/>
      <c r="AB17" s="469"/>
      <c r="AC17" s="469"/>
      <c r="AD17" s="469"/>
      <c r="AE17" s="469"/>
      <c r="AF17" s="469"/>
      <c r="AG17" s="469"/>
    </row>
    <row r="18" spans="1:977" s="243" customFormat="1" ht="61.5" customHeight="1" x14ac:dyDescent="0.3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476"/>
      <c r="V18" s="476"/>
      <c r="W18" s="477"/>
      <c r="X18" s="246" t="s">
        <v>594</v>
      </c>
      <c r="Y18" s="469"/>
      <c r="Z18" s="476"/>
      <c r="AA18" s="469"/>
      <c r="AB18" s="469"/>
      <c r="AC18" s="469"/>
      <c r="AD18" s="469"/>
      <c r="AE18" s="469"/>
      <c r="AF18" s="469"/>
      <c r="AG18" s="469"/>
      <c r="AH18" s="241"/>
      <c r="AI18" s="242"/>
      <c r="AJ18" s="242"/>
      <c r="AK18" s="242"/>
      <c r="AL18" s="242"/>
      <c r="AM18" s="242"/>
      <c r="AN18" s="242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2"/>
      <c r="DC18" s="242"/>
      <c r="DD18" s="242"/>
      <c r="DE18" s="242"/>
      <c r="DF18" s="242"/>
      <c r="DG18" s="242"/>
      <c r="DH18" s="242"/>
      <c r="DI18" s="242"/>
      <c r="DJ18" s="242"/>
      <c r="DK18" s="242"/>
      <c r="DL18" s="242"/>
      <c r="DM18" s="242"/>
      <c r="DN18" s="242"/>
      <c r="DO18" s="242"/>
      <c r="DP18" s="242"/>
      <c r="DQ18" s="242"/>
      <c r="DR18" s="242"/>
      <c r="DS18" s="242"/>
      <c r="DT18" s="242"/>
      <c r="DU18" s="242"/>
      <c r="DV18" s="242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2"/>
      <c r="FF18" s="242"/>
      <c r="FG18" s="242"/>
      <c r="FH18" s="242"/>
      <c r="FI18" s="242"/>
      <c r="FJ18" s="242"/>
      <c r="FK18" s="242"/>
      <c r="FL18" s="242"/>
      <c r="FM18" s="242"/>
      <c r="FN18" s="242"/>
      <c r="FO18" s="242"/>
      <c r="FP18" s="242"/>
      <c r="FQ18" s="242"/>
      <c r="FR18" s="242"/>
      <c r="FS18" s="242"/>
      <c r="FT18" s="242"/>
      <c r="FU18" s="242"/>
      <c r="FV18" s="242"/>
      <c r="FW18" s="242"/>
      <c r="FX18" s="242"/>
      <c r="FY18" s="242"/>
      <c r="FZ18" s="242"/>
      <c r="GA18" s="242"/>
      <c r="GB18" s="242"/>
      <c r="GC18" s="242"/>
      <c r="GD18" s="242"/>
      <c r="GE18" s="242"/>
      <c r="GF18" s="242"/>
      <c r="GG18" s="242"/>
      <c r="GH18" s="242"/>
      <c r="GI18" s="242"/>
      <c r="GJ18" s="242"/>
      <c r="GK18" s="242"/>
      <c r="GL18" s="242"/>
      <c r="GM18" s="242"/>
      <c r="GN18" s="242"/>
      <c r="GO18" s="242"/>
      <c r="GP18" s="242"/>
      <c r="GQ18" s="242"/>
      <c r="GR18" s="242"/>
      <c r="GS18" s="242"/>
      <c r="GT18" s="242"/>
      <c r="GU18" s="242"/>
      <c r="GV18" s="242"/>
      <c r="GW18" s="242"/>
      <c r="GX18" s="242"/>
      <c r="GY18" s="242"/>
      <c r="GZ18" s="242"/>
      <c r="HA18" s="242"/>
      <c r="HB18" s="242"/>
      <c r="HC18" s="242"/>
      <c r="HD18" s="242"/>
      <c r="HE18" s="242"/>
      <c r="HF18" s="242"/>
      <c r="HG18" s="242"/>
      <c r="HH18" s="242"/>
      <c r="HI18" s="242"/>
      <c r="HJ18" s="242"/>
      <c r="HK18" s="242"/>
      <c r="HL18" s="242"/>
      <c r="HM18" s="242"/>
      <c r="HN18" s="242"/>
      <c r="HO18" s="242"/>
      <c r="HP18" s="242"/>
      <c r="HQ18" s="242"/>
      <c r="HR18" s="242"/>
      <c r="HS18" s="242"/>
      <c r="HT18" s="242"/>
      <c r="HU18" s="242"/>
      <c r="HV18" s="242"/>
      <c r="HW18" s="242"/>
      <c r="HX18" s="242"/>
      <c r="HY18" s="242"/>
      <c r="HZ18" s="242"/>
      <c r="IA18" s="242"/>
      <c r="IB18" s="242"/>
      <c r="IC18" s="242"/>
      <c r="ID18" s="242"/>
      <c r="IE18" s="242"/>
      <c r="IF18" s="242"/>
      <c r="IG18" s="242"/>
      <c r="IH18" s="242"/>
      <c r="II18" s="242"/>
      <c r="IJ18" s="242"/>
      <c r="IK18" s="242"/>
      <c r="IL18" s="242"/>
      <c r="IM18" s="242"/>
      <c r="IN18" s="242"/>
      <c r="IO18" s="242"/>
      <c r="IP18" s="242"/>
      <c r="IQ18" s="242"/>
      <c r="IR18" s="242"/>
      <c r="IS18" s="242"/>
      <c r="IT18" s="242"/>
      <c r="IU18" s="242"/>
      <c r="IV18" s="242"/>
      <c r="IW18" s="242"/>
      <c r="IX18" s="242"/>
      <c r="IY18" s="242"/>
      <c r="IZ18" s="242"/>
      <c r="JA18" s="242"/>
      <c r="JB18" s="242"/>
      <c r="JC18" s="242"/>
      <c r="JD18" s="242"/>
      <c r="JE18" s="242"/>
      <c r="JF18" s="242"/>
      <c r="JG18" s="242"/>
      <c r="JH18" s="242"/>
      <c r="JI18" s="242"/>
      <c r="JJ18" s="242"/>
      <c r="JK18" s="242"/>
      <c r="JL18" s="242"/>
      <c r="JM18" s="242"/>
      <c r="JN18" s="242"/>
      <c r="JO18" s="242"/>
      <c r="JP18" s="242"/>
      <c r="JQ18" s="242"/>
      <c r="JR18" s="242"/>
      <c r="JS18" s="242"/>
      <c r="JT18" s="242"/>
      <c r="JU18" s="242"/>
      <c r="JV18" s="242"/>
      <c r="JW18" s="242"/>
      <c r="JX18" s="242"/>
      <c r="JY18" s="242"/>
      <c r="JZ18" s="242"/>
      <c r="KA18" s="242"/>
      <c r="KB18" s="242"/>
      <c r="KC18" s="242"/>
      <c r="KD18" s="242"/>
      <c r="KE18" s="242"/>
      <c r="KF18" s="242"/>
      <c r="KG18" s="242"/>
      <c r="KH18" s="242"/>
      <c r="KI18" s="242"/>
      <c r="KJ18" s="242"/>
      <c r="KK18" s="242"/>
      <c r="KL18" s="242"/>
      <c r="KM18" s="242"/>
      <c r="KN18" s="242"/>
      <c r="KO18" s="242"/>
      <c r="KP18" s="242"/>
      <c r="KQ18" s="242"/>
      <c r="KR18" s="242"/>
      <c r="KS18" s="242"/>
      <c r="KT18" s="242"/>
      <c r="KU18" s="242"/>
      <c r="KV18" s="242"/>
      <c r="KW18" s="242"/>
      <c r="KX18" s="242"/>
      <c r="KY18" s="242"/>
      <c r="KZ18" s="242"/>
      <c r="LA18" s="242"/>
      <c r="LB18" s="242"/>
      <c r="LC18" s="242"/>
      <c r="LD18" s="242"/>
      <c r="LE18" s="242"/>
      <c r="LF18" s="242"/>
      <c r="LG18" s="242"/>
      <c r="LH18" s="242"/>
      <c r="LI18" s="242"/>
      <c r="LJ18" s="242"/>
      <c r="LK18" s="242"/>
      <c r="LL18" s="242"/>
      <c r="LM18" s="242"/>
      <c r="LN18" s="242"/>
      <c r="LO18" s="242"/>
      <c r="LP18" s="242"/>
      <c r="LQ18" s="242"/>
      <c r="LR18" s="242"/>
      <c r="LS18" s="242"/>
      <c r="LT18" s="242"/>
      <c r="LU18" s="242"/>
      <c r="LV18" s="242"/>
      <c r="LW18" s="242"/>
      <c r="LX18" s="242"/>
      <c r="LY18" s="242"/>
      <c r="LZ18" s="242"/>
      <c r="MA18" s="242"/>
      <c r="MB18" s="242"/>
      <c r="MC18" s="242"/>
      <c r="MD18" s="242"/>
      <c r="ME18" s="242"/>
      <c r="MF18" s="242"/>
      <c r="MG18" s="242"/>
      <c r="MH18" s="242"/>
      <c r="MI18" s="242"/>
      <c r="MJ18" s="242"/>
      <c r="MK18" s="242"/>
      <c r="ML18" s="242"/>
      <c r="MM18" s="242"/>
      <c r="MN18" s="242"/>
      <c r="MO18" s="242"/>
      <c r="MP18" s="242"/>
      <c r="MQ18" s="242"/>
      <c r="MR18" s="242"/>
      <c r="MS18" s="242"/>
      <c r="MT18" s="242"/>
      <c r="MU18" s="242"/>
      <c r="MV18" s="242"/>
      <c r="MW18" s="242"/>
      <c r="MX18" s="242"/>
      <c r="MY18" s="242"/>
      <c r="MZ18" s="242"/>
      <c r="NA18" s="242"/>
      <c r="NB18" s="242"/>
      <c r="NC18" s="242"/>
      <c r="ND18" s="242"/>
      <c r="NE18" s="242"/>
      <c r="NF18" s="242"/>
      <c r="NG18" s="242"/>
      <c r="NH18" s="242"/>
      <c r="NI18" s="242"/>
      <c r="NJ18" s="242"/>
      <c r="NK18" s="242"/>
      <c r="NL18" s="242"/>
      <c r="NM18" s="242"/>
      <c r="NN18" s="242"/>
      <c r="NO18" s="242"/>
      <c r="NP18" s="242"/>
      <c r="NQ18" s="242"/>
      <c r="NR18" s="242"/>
      <c r="NS18" s="242"/>
      <c r="NT18" s="242"/>
      <c r="NU18" s="242"/>
      <c r="NV18" s="242"/>
      <c r="NW18" s="242"/>
      <c r="NX18" s="242"/>
      <c r="NY18" s="242"/>
      <c r="NZ18" s="242"/>
      <c r="OA18" s="242"/>
      <c r="OB18" s="242"/>
      <c r="OC18" s="242"/>
      <c r="OD18" s="242"/>
      <c r="OE18" s="242"/>
      <c r="OF18" s="242"/>
      <c r="OG18" s="242"/>
      <c r="OH18" s="242"/>
      <c r="OI18" s="242"/>
      <c r="OJ18" s="242"/>
      <c r="OK18" s="242"/>
      <c r="OL18" s="242"/>
      <c r="OM18" s="242"/>
      <c r="ON18" s="242"/>
      <c r="OO18" s="242"/>
      <c r="OP18" s="242"/>
      <c r="OQ18" s="242"/>
      <c r="OR18" s="242"/>
      <c r="OS18" s="242"/>
      <c r="OT18" s="242"/>
      <c r="OU18" s="242"/>
      <c r="OV18" s="242"/>
      <c r="OW18" s="242"/>
      <c r="OX18" s="242"/>
      <c r="OY18" s="242"/>
      <c r="OZ18" s="242"/>
      <c r="PA18" s="242"/>
      <c r="PB18" s="242"/>
      <c r="PC18" s="242"/>
      <c r="PD18" s="242"/>
      <c r="PE18" s="242"/>
      <c r="PF18" s="242"/>
      <c r="PG18" s="242"/>
      <c r="PH18" s="242"/>
      <c r="PI18" s="242"/>
      <c r="PJ18" s="242"/>
      <c r="PK18" s="242"/>
      <c r="PL18" s="242"/>
      <c r="PM18" s="242"/>
      <c r="PN18" s="242"/>
      <c r="PO18" s="242"/>
      <c r="PP18" s="242"/>
      <c r="PQ18" s="242"/>
      <c r="PR18" s="242"/>
      <c r="PS18" s="242"/>
      <c r="PT18" s="242"/>
      <c r="PU18" s="242"/>
      <c r="PV18" s="242"/>
      <c r="PW18" s="242"/>
      <c r="PX18" s="242"/>
      <c r="PY18" s="242"/>
      <c r="PZ18" s="242"/>
      <c r="QA18" s="242"/>
      <c r="QB18" s="242"/>
      <c r="QC18" s="242"/>
      <c r="QD18" s="242"/>
      <c r="QE18" s="242"/>
      <c r="QF18" s="242"/>
      <c r="QG18" s="242"/>
      <c r="QH18" s="242"/>
      <c r="QI18" s="242"/>
      <c r="QJ18" s="242"/>
      <c r="QK18" s="242"/>
      <c r="QL18" s="242"/>
      <c r="QM18" s="242"/>
      <c r="QN18" s="242"/>
      <c r="QO18" s="242"/>
      <c r="QP18" s="242"/>
      <c r="QQ18" s="242"/>
      <c r="QR18" s="242"/>
      <c r="QS18" s="242"/>
      <c r="QT18" s="242"/>
      <c r="QU18" s="242"/>
      <c r="QV18" s="242"/>
      <c r="QW18" s="242"/>
      <c r="QX18" s="242"/>
      <c r="QY18" s="242"/>
      <c r="QZ18" s="242"/>
      <c r="RA18" s="242"/>
      <c r="RB18" s="242"/>
      <c r="RC18" s="242"/>
      <c r="RD18" s="242"/>
      <c r="RE18" s="242"/>
      <c r="RF18" s="242"/>
      <c r="RG18" s="242"/>
      <c r="RH18" s="242"/>
      <c r="RI18" s="242"/>
      <c r="RJ18" s="242"/>
      <c r="RK18" s="242"/>
      <c r="RL18" s="242"/>
      <c r="RM18" s="242"/>
      <c r="RN18" s="242"/>
      <c r="RO18" s="242"/>
      <c r="RP18" s="242"/>
      <c r="RQ18" s="242"/>
      <c r="RR18" s="242"/>
      <c r="RS18" s="242"/>
      <c r="RT18" s="242"/>
      <c r="RU18" s="242"/>
      <c r="RV18" s="242"/>
      <c r="RW18" s="242"/>
      <c r="RX18" s="242"/>
      <c r="RY18" s="242"/>
      <c r="RZ18" s="242"/>
      <c r="SA18" s="242"/>
      <c r="SB18" s="242"/>
      <c r="SC18" s="242"/>
      <c r="SD18" s="242"/>
      <c r="SE18" s="242"/>
      <c r="SF18" s="242"/>
      <c r="SG18" s="242"/>
      <c r="SH18" s="242"/>
      <c r="SI18" s="242"/>
      <c r="SJ18" s="242"/>
      <c r="SK18" s="242"/>
      <c r="SL18" s="242"/>
      <c r="SM18" s="242"/>
      <c r="SN18" s="242"/>
      <c r="SO18" s="242"/>
      <c r="SP18" s="242"/>
      <c r="SQ18" s="242"/>
      <c r="SR18" s="242"/>
      <c r="SS18" s="242"/>
      <c r="ST18" s="242"/>
      <c r="SU18" s="242"/>
      <c r="SV18" s="242"/>
      <c r="SW18" s="242"/>
      <c r="SX18" s="242"/>
      <c r="SY18" s="242"/>
      <c r="SZ18" s="242"/>
      <c r="TA18" s="242"/>
      <c r="TB18" s="242"/>
      <c r="TC18" s="242"/>
      <c r="TD18" s="242"/>
      <c r="TE18" s="242"/>
      <c r="TF18" s="242"/>
      <c r="TG18" s="242"/>
      <c r="TH18" s="242"/>
      <c r="TI18" s="242"/>
      <c r="TJ18" s="242"/>
      <c r="TK18" s="242"/>
      <c r="TL18" s="242"/>
      <c r="TM18" s="242"/>
      <c r="TN18" s="242"/>
      <c r="TO18" s="242"/>
      <c r="TP18" s="242"/>
      <c r="TQ18" s="242"/>
      <c r="TR18" s="242"/>
      <c r="TS18" s="242"/>
      <c r="TT18" s="242"/>
      <c r="TU18" s="242"/>
      <c r="TV18" s="242"/>
      <c r="TW18" s="242"/>
      <c r="TX18" s="242"/>
      <c r="TY18" s="242"/>
      <c r="TZ18" s="242"/>
      <c r="UA18" s="242"/>
      <c r="UB18" s="242"/>
      <c r="UC18" s="242"/>
      <c r="UD18" s="242"/>
      <c r="UE18" s="242"/>
      <c r="UF18" s="242"/>
      <c r="UG18" s="242"/>
      <c r="UH18" s="242"/>
      <c r="UI18" s="242"/>
      <c r="UJ18" s="242"/>
      <c r="UK18" s="242"/>
      <c r="UL18" s="242"/>
      <c r="UM18" s="242"/>
      <c r="UN18" s="242"/>
      <c r="UO18" s="242"/>
      <c r="UP18" s="242"/>
      <c r="UQ18" s="242"/>
      <c r="UR18" s="242"/>
      <c r="US18" s="242"/>
      <c r="UT18" s="242"/>
      <c r="UU18" s="242"/>
      <c r="UV18" s="242"/>
      <c r="UW18" s="242"/>
      <c r="UX18" s="242"/>
      <c r="UY18" s="242"/>
      <c r="UZ18" s="242"/>
      <c r="VA18" s="242"/>
      <c r="VB18" s="242"/>
      <c r="VC18" s="242"/>
      <c r="VD18" s="242"/>
      <c r="VE18" s="242"/>
      <c r="VF18" s="242"/>
      <c r="VG18" s="242"/>
      <c r="VH18" s="242"/>
      <c r="VI18" s="242"/>
      <c r="VJ18" s="242"/>
      <c r="VK18" s="242"/>
      <c r="VL18" s="242"/>
      <c r="VM18" s="242"/>
      <c r="VN18" s="242"/>
      <c r="VO18" s="242"/>
      <c r="VP18" s="242"/>
      <c r="VQ18" s="242"/>
      <c r="VR18" s="242"/>
      <c r="VS18" s="242"/>
      <c r="VT18" s="242"/>
      <c r="VU18" s="242"/>
      <c r="VV18" s="242"/>
      <c r="VW18" s="242"/>
      <c r="VX18" s="242"/>
      <c r="VY18" s="242"/>
      <c r="VZ18" s="242"/>
      <c r="WA18" s="242"/>
      <c r="WB18" s="242"/>
      <c r="WC18" s="242"/>
      <c r="WD18" s="242"/>
      <c r="WE18" s="242"/>
      <c r="WF18" s="242"/>
      <c r="WG18" s="242"/>
      <c r="WH18" s="242"/>
      <c r="WI18" s="242"/>
      <c r="WJ18" s="242"/>
      <c r="WK18" s="242"/>
      <c r="WL18" s="242"/>
      <c r="WM18" s="242"/>
      <c r="WN18" s="242"/>
      <c r="WO18" s="242"/>
      <c r="WP18" s="242"/>
      <c r="WQ18" s="242"/>
      <c r="WR18" s="242"/>
      <c r="WS18" s="242"/>
      <c r="WT18" s="242"/>
      <c r="WU18" s="242"/>
      <c r="WV18" s="242"/>
      <c r="WW18" s="242"/>
      <c r="WX18" s="242"/>
      <c r="WY18" s="242"/>
      <c r="WZ18" s="242"/>
      <c r="XA18" s="242"/>
      <c r="XB18" s="242"/>
      <c r="XC18" s="242"/>
      <c r="XD18" s="242"/>
      <c r="XE18" s="242"/>
      <c r="XF18" s="242"/>
      <c r="XG18" s="242"/>
      <c r="XH18" s="242"/>
      <c r="XI18" s="242"/>
      <c r="XJ18" s="242"/>
      <c r="XK18" s="242"/>
      <c r="XL18" s="242"/>
      <c r="XM18" s="242"/>
      <c r="XN18" s="242"/>
      <c r="XO18" s="242"/>
      <c r="XP18" s="242"/>
      <c r="XQ18" s="242"/>
      <c r="XR18" s="242"/>
      <c r="XS18" s="242"/>
      <c r="XT18" s="242"/>
      <c r="XU18" s="242"/>
      <c r="XV18" s="242"/>
      <c r="XW18" s="242"/>
      <c r="XX18" s="242"/>
      <c r="XY18" s="242"/>
      <c r="XZ18" s="242"/>
      <c r="YA18" s="242"/>
      <c r="YB18" s="242"/>
      <c r="YC18" s="242"/>
      <c r="YD18" s="242"/>
      <c r="YE18" s="242"/>
      <c r="YF18" s="242"/>
      <c r="YG18" s="242"/>
      <c r="YH18" s="242"/>
      <c r="YI18" s="242"/>
      <c r="YJ18" s="242"/>
      <c r="YK18" s="242"/>
      <c r="YL18" s="242"/>
      <c r="YM18" s="242"/>
      <c r="YN18" s="242"/>
      <c r="YO18" s="242"/>
      <c r="YP18" s="242"/>
      <c r="YQ18" s="242"/>
      <c r="YR18" s="242"/>
      <c r="YS18" s="242"/>
      <c r="YT18" s="242"/>
      <c r="YU18" s="242"/>
      <c r="YV18" s="242"/>
      <c r="YW18" s="242"/>
      <c r="YX18" s="242"/>
      <c r="YY18" s="242"/>
      <c r="YZ18" s="242"/>
      <c r="ZA18" s="242"/>
      <c r="ZB18" s="242"/>
      <c r="ZC18" s="242"/>
      <c r="ZD18" s="242"/>
      <c r="ZE18" s="242"/>
      <c r="ZF18" s="242"/>
      <c r="ZG18" s="242"/>
      <c r="ZH18" s="242"/>
      <c r="ZI18" s="242"/>
      <c r="ZJ18" s="242"/>
      <c r="ZK18" s="242"/>
      <c r="ZL18" s="242"/>
      <c r="ZM18" s="242"/>
      <c r="ZN18" s="242"/>
      <c r="ZO18" s="242"/>
      <c r="ZP18" s="242"/>
      <c r="ZQ18" s="242"/>
      <c r="ZR18" s="242"/>
      <c r="ZS18" s="242"/>
      <c r="ZT18" s="242"/>
      <c r="ZU18" s="242"/>
      <c r="ZV18" s="242"/>
      <c r="ZW18" s="242"/>
      <c r="ZX18" s="242"/>
      <c r="ZY18" s="242"/>
      <c r="ZZ18" s="242"/>
      <c r="AAA18" s="242"/>
      <c r="AAB18" s="242"/>
      <c r="AAC18" s="242"/>
      <c r="AAD18" s="242"/>
      <c r="AAE18" s="242"/>
      <c r="AAF18" s="242"/>
      <c r="AAG18" s="242"/>
      <c r="AAH18" s="242"/>
      <c r="AAI18" s="242"/>
      <c r="AAJ18" s="242"/>
      <c r="AAK18" s="242"/>
      <c r="AAL18" s="242"/>
      <c r="AAM18" s="242"/>
      <c r="AAN18" s="242"/>
      <c r="AAO18" s="242"/>
      <c r="AAP18" s="242"/>
      <c r="AAQ18" s="242"/>
      <c r="AAR18" s="242"/>
      <c r="AAS18" s="242"/>
      <c r="AAT18" s="242"/>
      <c r="AAU18" s="242"/>
      <c r="AAV18" s="242"/>
      <c r="AAW18" s="242"/>
      <c r="AAX18" s="242"/>
      <c r="AAY18" s="242"/>
      <c r="AAZ18" s="242"/>
      <c r="ABA18" s="242"/>
      <c r="ABB18" s="242"/>
      <c r="ABC18" s="242"/>
      <c r="ABD18" s="242"/>
      <c r="ABE18" s="242"/>
      <c r="ABF18" s="242"/>
      <c r="ABG18" s="242"/>
      <c r="ABH18" s="242"/>
      <c r="ABI18" s="242"/>
      <c r="ABJ18" s="242"/>
      <c r="ABK18" s="242"/>
      <c r="ABL18" s="242"/>
      <c r="ABM18" s="242"/>
      <c r="ABN18" s="242"/>
      <c r="ABO18" s="242"/>
      <c r="ABP18" s="242"/>
      <c r="ABQ18" s="242"/>
      <c r="ABR18" s="242"/>
      <c r="ABS18" s="242"/>
      <c r="ABT18" s="242"/>
      <c r="ABU18" s="242"/>
      <c r="ABV18" s="242"/>
      <c r="ABW18" s="242"/>
      <c r="ABX18" s="242"/>
      <c r="ABY18" s="242"/>
      <c r="ABZ18" s="242"/>
      <c r="ACA18" s="242"/>
      <c r="ACB18" s="242"/>
      <c r="ACC18" s="242"/>
      <c r="ACD18" s="242"/>
      <c r="ACE18" s="242"/>
      <c r="ACF18" s="242"/>
      <c r="ACG18" s="242"/>
      <c r="ACH18" s="242"/>
      <c r="ACI18" s="242"/>
      <c r="ACJ18" s="242"/>
      <c r="ACK18" s="242"/>
      <c r="ACL18" s="242"/>
      <c r="ACM18" s="242"/>
      <c r="ACN18" s="242"/>
      <c r="ACO18" s="242"/>
      <c r="ACP18" s="242"/>
      <c r="ACQ18" s="242"/>
      <c r="ACR18" s="242"/>
      <c r="ACS18" s="242"/>
      <c r="ACT18" s="242"/>
      <c r="ACU18" s="242"/>
      <c r="ACV18" s="242"/>
      <c r="ACW18" s="242"/>
      <c r="ACX18" s="242"/>
      <c r="ACY18" s="242"/>
      <c r="ACZ18" s="242"/>
      <c r="ADA18" s="242"/>
      <c r="ADB18" s="242"/>
      <c r="ADC18" s="242"/>
      <c r="ADD18" s="242"/>
      <c r="ADE18" s="242"/>
      <c r="ADF18" s="242"/>
      <c r="ADG18" s="242"/>
      <c r="ADH18" s="242"/>
      <c r="ADI18" s="242"/>
      <c r="ADJ18" s="242"/>
      <c r="ADK18" s="242"/>
      <c r="ADL18" s="242"/>
      <c r="ADM18" s="242"/>
      <c r="ADN18" s="242"/>
      <c r="ADO18" s="242"/>
      <c r="ADP18" s="242"/>
      <c r="ADQ18" s="242"/>
      <c r="ADR18" s="242"/>
      <c r="ADS18" s="242"/>
      <c r="ADT18" s="242"/>
      <c r="ADU18" s="242"/>
      <c r="ADV18" s="242"/>
      <c r="ADW18" s="242"/>
      <c r="ADX18" s="242"/>
      <c r="ADY18" s="242"/>
      <c r="ADZ18" s="242"/>
      <c r="AEA18" s="242"/>
      <c r="AEB18" s="242"/>
      <c r="AEC18" s="242"/>
      <c r="AED18" s="242"/>
      <c r="AEE18" s="242"/>
      <c r="AEF18" s="242"/>
      <c r="AEG18" s="242"/>
      <c r="AEH18" s="242"/>
      <c r="AEI18" s="242"/>
      <c r="AEJ18" s="242"/>
      <c r="AEK18" s="242"/>
      <c r="AEL18" s="242"/>
      <c r="AEM18" s="242"/>
      <c r="AEN18" s="242"/>
      <c r="AEO18" s="242"/>
      <c r="AEP18" s="242"/>
      <c r="AEQ18" s="242"/>
      <c r="AER18" s="242"/>
      <c r="AES18" s="242"/>
      <c r="AET18" s="242"/>
      <c r="AEU18" s="242"/>
      <c r="AEV18" s="242"/>
      <c r="AEW18" s="242"/>
      <c r="AEX18" s="242"/>
      <c r="AEY18" s="242"/>
      <c r="AEZ18" s="242"/>
      <c r="AFA18" s="242"/>
      <c r="AFB18" s="242"/>
      <c r="AFC18" s="242"/>
      <c r="AFD18" s="242"/>
      <c r="AFE18" s="242"/>
      <c r="AFF18" s="242"/>
      <c r="AFG18" s="242"/>
      <c r="AFH18" s="242"/>
      <c r="AFI18" s="242"/>
      <c r="AFJ18" s="242"/>
      <c r="AFK18" s="242"/>
      <c r="AFL18" s="242"/>
      <c r="AFM18" s="242"/>
      <c r="AFN18" s="242"/>
      <c r="AFO18" s="242"/>
      <c r="AFP18" s="242"/>
      <c r="AFQ18" s="242"/>
      <c r="AFR18" s="242"/>
      <c r="AFS18" s="242"/>
      <c r="AFT18" s="242"/>
      <c r="AFU18" s="242"/>
      <c r="AFV18" s="242"/>
      <c r="AFW18" s="242"/>
      <c r="AFX18" s="242"/>
      <c r="AFY18" s="242"/>
      <c r="AFZ18" s="242"/>
      <c r="AGA18" s="242"/>
      <c r="AGB18" s="242"/>
      <c r="AGC18" s="242"/>
      <c r="AGD18" s="242"/>
      <c r="AGE18" s="242"/>
      <c r="AGF18" s="242"/>
      <c r="AGG18" s="242"/>
      <c r="AGH18" s="242"/>
      <c r="AGI18" s="242"/>
      <c r="AGJ18" s="242"/>
      <c r="AGK18" s="242"/>
      <c r="AGL18" s="242"/>
      <c r="AGM18" s="242"/>
      <c r="AGN18" s="242"/>
      <c r="AGO18" s="242"/>
      <c r="AGP18" s="242"/>
      <c r="AGQ18" s="242"/>
      <c r="AGR18" s="242"/>
      <c r="AGS18" s="242"/>
      <c r="AGT18" s="242"/>
      <c r="AGU18" s="242"/>
      <c r="AGV18" s="242"/>
      <c r="AGW18" s="242"/>
      <c r="AGX18" s="242"/>
      <c r="AGY18" s="242"/>
      <c r="AGZ18" s="242"/>
      <c r="AHA18" s="242"/>
      <c r="AHB18" s="242"/>
      <c r="AHC18" s="242"/>
      <c r="AHD18" s="242"/>
      <c r="AHE18" s="242"/>
      <c r="AHF18" s="242"/>
      <c r="AHG18" s="242"/>
      <c r="AHH18" s="242"/>
      <c r="AHI18" s="242"/>
      <c r="AHJ18" s="242"/>
      <c r="AHK18" s="242"/>
      <c r="AHL18" s="242"/>
      <c r="AHM18" s="242"/>
      <c r="AHN18" s="242"/>
      <c r="AHO18" s="242"/>
      <c r="AHP18" s="242"/>
      <c r="AHQ18" s="242"/>
      <c r="AHR18" s="242"/>
      <c r="AHS18" s="242"/>
      <c r="AHT18" s="242"/>
      <c r="AHU18" s="242"/>
      <c r="AHV18" s="242"/>
      <c r="AHW18" s="242"/>
      <c r="AHX18" s="242"/>
      <c r="AHY18" s="242"/>
      <c r="AHZ18" s="242"/>
      <c r="AIA18" s="242"/>
      <c r="AIB18" s="242"/>
      <c r="AIC18" s="242"/>
      <c r="AID18" s="242"/>
      <c r="AIE18" s="242"/>
      <c r="AIF18" s="242"/>
      <c r="AIG18" s="242"/>
      <c r="AIH18" s="242"/>
      <c r="AII18" s="242"/>
      <c r="AIJ18" s="242"/>
      <c r="AIK18" s="242"/>
      <c r="AIL18" s="242"/>
      <c r="AIM18" s="242"/>
      <c r="AIN18" s="242"/>
      <c r="AIO18" s="242"/>
      <c r="AIP18" s="242"/>
      <c r="AIQ18" s="242"/>
      <c r="AIR18" s="242"/>
      <c r="AIS18" s="242"/>
      <c r="AIT18" s="242"/>
      <c r="AIU18" s="242"/>
      <c r="AIV18" s="242"/>
      <c r="AIW18" s="242"/>
      <c r="AIX18" s="242"/>
      <c r="AIY18" s="242"/>
      <c r="AIZ18" s="242"/>
      <c r="AJA18" s="242"/>
      <c r="AJB18" s="242"/>
      <c r="AJC18" s="242"/>
      <c r="AJD18" s="242"/>
      <c r="AJE18" s="242"/>
      <c r="AJF18" s="242"/>
      <c r="AJG18" s="242"/>
      <c r="AJH18" s="242"/>
      <c r="AJI18" s="242"/>
      <c r="AJJ18" s="242"/>
      <c r="AJK18" s="242"/>
      <c r="AJL18" s="242"/>
      <c r="AJM18" s="242"/>
      <c r="AJN18" s="242"/>
      <c r="AJO18" s="242"/>
      <c r="AJP18" s="242"/>
      <c r="AJQ18" s="242"/>
      <c r="AJR18" s="242"/>
      <c r="AJS18" s="242"/>
      <c r="AJT18" s="242"/>
      <c r="AJU18" s="242"/>
      <c r="AJV18" s="242"/>
      <c r="AJW18" s="242"/>
      <c r="AJX18" s="242"/>
      <c r="AJY18" s="242"/>
      <c r="AJZ18" s="242"/>
      <c r="AKA18" s="242"/>
      <c r="AKB18" s="242"/>
      <c r="AKC18" s="242"/>
      <c r="AKD18" s="242"/>
      <c r="AKE18" s="242"/>
      <c r="AKF18" s="242"/>
      <c r="AKG18" s="242"/>
      <c r="AKH18" s="242"/>
      <c r="AKI18" s="242"/>
      <c r="AKJ18" s="242"/>
      <c r="AKK18" s="242"/>
      <c r="AKL18" s="242"/>
      <c r="AKM18" s="242"/>
      <c r="AKN18" s="242"/>
      <c r="AKO18" s="242"/>
    </row>
    <row r="19" spans="1:977" s="243" customFormat="1" ht="12.75" customHeight="1" x14ac:dyDescent="0.35">
      <c r="A19" s="239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476"/>
      <c r="V19" s="476"/>
      <c r="W19" s="477"/>
      <c r="X19" s="245" t="s">
        <v>593</v>
      </c>
      <c r="Y19" s="469"/>
      <c r="Z19" s="476"/>
      <c r="AA19" s="469"/>
      <c r="AB19" s="469"/>
      <c r="AC19" s="469"/>
      <c r="AD19" s="469"/>
      <c r="AE19" s="469"/>
      <c r="AF19" s="469"/>
      <c r="AG19" s="469"/>
      <c r="AH19" s="241"/>
      <c r="AI19" s="242"/>
      <c r="AJ19" s="242"/>
      <c r="AK19" s="242"/>
      <c r="AL19" s="242"/>
      <c r="AM19" s="242"/>
      <c r="AN19" s="242"/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/>
      <c r="BQ19" s="242"/>
      <c r="BR19" s="242"/>
      <c r="BS19" s="242"/>
      <c r="BT19" s="242"/>
      <c r="BU19" s="242"/>
      <c r="BV19" s="242"/>
      <c r="BW19" s="242"/>
      <c r="BX19" s="242"/>
      <c r="BY19" s="242"/>
      <c r="BZ19" s="242"/>
      <c r="CA19" s="242"/>
      <c r="CB19" s="242"/>
      <c r="CC19" s="242"/>
      <c r="CD19" s="242"/>
      <c r="CE19" s="242"/>
      <c r="CF19" s="242"/>
      <c r="CG19" s="242"/>
      <c r="CH19" s="242"/>
      <c r="CI19" s="242"/>
      <c r="CJ19" s="242"/>
      <c r="CK19" s="242"/>
      <c r="CL19" s="242"/>
      <c r="CM19" s="242"/>
      <c r="CN19" s="242"/>
      <c r="CO19" s="242"/>
      <c r="CP19" s="242"/>
      <c r="CQ19" s="242"/>
      <c r="CR19" s="242"/>
      <c r="CS19" s="242"/>
      <c r="CT19" s="242"/>
      <c r="CU19" s="242"/>
      <c r="CV19" s="242"/>
      <c r="CW19" s="242"/>
      <c r="CX19" s="242"/>
      <c r="CY19" s="242"/>
      <c r="CZ19" s="242"/>
      <c r="DA19" s="242"/>
      <c r="DB19" s="242"/>
      <c r="DC19" s="242"/>
      <c r="DD19" s="242"/>
      <c r="DE19" s="242"/>
      <c r="DF19" s="242"/>
      <c r="DG19" s="242"/>
      <c r="DH19" s="242"/>
      <c r="DI19" s="242"/>
      <c r="DJ19" s="242"/>
      <c r="DK19" s="242"/>
      <c r="DL19" s="242"/>
      <c r="DM19" s="242"/>
      <c r="DN19" s="242"/>
      <c r="DO19" s="242"/>
      <c r="DP19" s="242"/>
      <c r="DQ19" s="242"/>
      <c r="DR19" s="242"/>
      <c r="DS19" s="242"/>
      <c r="DT19" s="242"/>
      <c r="DU19" s="242"/>
      <c r="DV19" s="242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M19" s="242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2"/>
      <c r="EY19" s="242"/>
      <c r="EZ19" s="242"/>
      <c r="FA19" s="242"/>
      <c r="FB19" s="242"/>
      <c r="FC19" s="242"/>
      <c r="FD19" s="242"/>
      <c r="FE19" s="242"/>
      <c r="FF19" s="242"/>
      <c r="FG19" s="242"/>
      <c r="FH19" s="242"/>
      <c r="FI19" s="242"/>
      <c r="FJ19" s="242"/>
      <c r="FK19" s="242"/>
      <c r="FL19" s="242"/>
      <c r="FM19" s="242"/>
      <c r="FN19" s="242"/>
      <c r="FO19" s="242"/>
      <c r="FP19" s="242"/>
      <c r="FQ19" s="242"/>
      <c r="FR19" s="242"/>
      <c r="FS19" s="242"/>
      <c r="FT19" s="242"/>
      <c r="FU19" s="242"/>
      <c r="FV19" s="242"/>
      <c r="FW19" s="242"/>
      <c r="FX19" s="242"/>
      <c r="FY19" s="242"/>
      <c r="FZ19" s="242"/>
      <c r="GA19" s="242"/>
      <c r="GB19" s="242"/>
      <c r="GC19" s="242"/>
      <c r="GD19" s="242"/>
      <c r="GE19" s="242"/>
      <c r="GF19" s="242"/>
      <c r="GG19" s="242"/>
      <c r="GH19" s="242"/>
      <c r="GI19" s="242"/>
      <c r="GJ19" s="242"/>
      <c r="GK19" s="242"/>
      <c r="GL19" s="242"/>
      <c r="GM19" s="242"/>
      <c r="GN19" s="242"/>
      <c r="GO19" s="242"/>
      <c r="GP19" s="242"/>
      <c r="GQ19" s="242"/>
      <c r="GR19" s="242"/>
      <c r="GS19" s="242"/>
      <c r="GT19" s="242"/>
      <c r="GU19" s="242"/>
      <c r="GV19" s="242"/>
      <c r="GW19" s="242"/>
      <c r="GX19" s="242"/>
      <c r="GY19" s="242"/>
      <c r="GZ19" s="242"/>
      <c r="HA19" s="242"/>
      <c r="HB19" s="242"/>
      <c r="HC19" s="242"/>
      <c r="HD19" s="242"/>
      <c r="HE19" s="242"/>
      <c r="HF19" s="242"/>
      <c r="HG19" s="242"/>
      <c r="HH19" s="242"/>
      <c r="HI19" s="242"/>
      <c r="HJ19" s="242"/>
      <c r="HK19" s="242"/>
      <c r="HL19" s="242"/>
      <c r="HM19" s="242"/>
      <c r="HN19" s="242"/>
      <c r="HO19" s="242"/>
      <c r="HP19" s="242"/>
      <c r="HQ19" s="242"/>
      <c r="HR19" s="242"/>
      <c r="HS19" s="242"/>
      <c r="HT19" s="242"/>
      <c r="HU19" s="242"/>
      <c r="HV19" s="242"/>
      <c r="HW19" s="242"/>
      <c r="HX19" s="242"/>
      <c r="HY19" s="242"/>
      <c r="HZ19" s="242"/>
      <c r="IA19" s="242"/>
      <c r="IB19" s="242"/>
      <c r="IC19" s="242"/>
      <c r="ID19" s="242"/>
      <c r="IE19" s="242"/>
      <c r="IF19" s="242"/>
      <c r="IG19" s="242"/>
      <c r="IH19" s="242"/>
      <c r="II19" s="242"/>
      <c r="IJ19" s="242"/>
      <c r="IK19" s="242"/>
      <c r="IL19" s="242"/>
      <c r="IM19" s="242"/>
      <c r="IN19" s="242"/>
      <c r="IO19" s="242"/>
      <c r="IP19" s="242"/>
      <c r="IQ19" s="242"/>
      <c r="IR19" s="242"/>
      <c r="IS19" s="242"/>
      <c r="IT19" s="242"/>
      <c r="IU19" s="242"/>
      <c r="IV19" s="242"/>
      <c r="IW19" s="242"/>
      <c r="IX19" s="242"/>
      <c r="IY19" s="242"/>
      <c r="IZ19" s="242"/>
      <c r="JA19" s="242"/>
      <c r="JB19" s="242"/>
      <c r="JC19" s="242"/>
      <c r="JD19" s="242"/>
      <c r="JE19" s="242"/>
      <c r="JF19" s="242"/>
      <c r="JG19" s="242"/>
      <c r="JH19" s="242"/>
      <c r="JI19" s="242"/>
      <c r="JJ19" s="242"/>
      <c r="JK19" s="242"/>
      <c r="JL19" s="242"/>
      <c r="JM19" s="242"/>
      <c r="JN19" s="242"/>
      <c r="JO19" s="242"/>
      <c r="JP19" s="242"/>
      <c r="JQ19" s="242"/>
      <c r="JR19" s="242"/>
      <c r="JS19" s="242"/>
      <c r="JT19" s="242"/>
      <c r="JU19" s="242"/>
      <c r="JV19" s="242"/>
      <c r="JW19" s="242"/>
      <c r="JX19" s="242"/>
      <c r="JY19" s="242"/>
      <c r="JZ19" s="242"/>
      <c r="KA19" s="242"/>
      <c r="KB19" s="242"/>
      <c r="KC19" s="242"/>
      <c r="KD19" s="242"/>
      <c r="KE19" s="242"/>
      <c r="KF19" s="242"/>
      <c r="KG19" s="242"/>
      <c r="KH19" s="242"/>
      <c r="KI19" s="242"/>
      <c r="KJ19" s="242"/>
      <c r="KK19" s="242"/>
      <c r="KL19" s="242"/>
      <c r="KM19" s="242"/>
      <c r="KN19" s="242"/>
      <c r="KO19" s="242"/>
      <c r="KP19" s="242"/>
      <c r="KQ19" s="242"/>
      <c r="KR19" s="242"/>
      <c r="KS19" s="242"/>
      <c r="KT19" s="242"/>
      <c r="KU19" s="242"/>
      <c r="KV19" s="242"/>
      <c r="KW19" s="242"/>
      <c r="KX19" s="242"/>
      <c r="KY19" s="242"/>
      <c r="KZ19" s="242"/>
      <c r="LA19" s="242"/>
      <c r="LB19" s="242"/>
      <c r="LC19" s="242"/>
      <c r="LD19" s="242"/>
      <c r="LE19" s="242"/>
      <c r="LF19" s="242"/>
      <c r="LG19" s="242"/>
      <c r="LH19" s="242"/>
      <c r="LI19" s="242"/>
      <c r="LJ19" s="242"/>
      <c r="LK19" s="242"/>
      <c r="LL19" s="242"/>
      <c r="LM19" s="242"/>
      <c r="LN19" s="242"/>
      <c r="LO19" s="242"/>
      <c r="LP19" s="242"/>
      <c r="LQ19" s="242"/>
      <c r="LR19" s="242"/>
      <c r="LS19" s="242"/>
      <c r="LT19" s="242"/>
      <c r="LU19" s="242"/>
      <c r="LV19" s="242"/>
      <c r="LW19" s="242"/>
      <c r="LX19" s="242"/>
      <c r="LY19" s="242"/>
      <c r="LZ19" s="242"/>
      <c r="MA19" s="242"/>
      <c r="MB19" s="242"/>
      <c r="MC19" s="242"/>
      <c r="MD19" s="242"/>
      <c r="ME19" s="242"/>
      <c r="MF19" s="242"/>
      <c r="MG19" s="242"/>
      <c r="MH19" s="242"/>
      <c r="MI19" s="242"/>
      <c r="MJ19" s="242"/>
      <c r="MK19" s="242"/>
      <c r="ML19" s="242"/>
      <c r="MM19" s="242"/>
      <c r="MN19" s="242"/>
      <c r="MO19" s="242"/>
      <c r="MP19" s="242"/>
      <c r="MQ19" s="242"/>
      <c r="MR19" s="242"/>
      <c r="MS19" s="242"/>
      <c r="MT19" s="242"/>
      <c r="MU19" s="242"/>
      <c r="MV19" s="242"/>
      <c r="MW19" s="242"/>
      <c r="MX19" s="242"/>
      <c r="MY19" s="242"/>
      <c r="MZ19" s="242"/>
      <c r="NA19" s="242"/>
      <c r="NB19" s="242"/>
      <c r="NC19" s="242"/>
      <c r="ND19" s="242"/>
      <c r="NE19" s="242"/>
      <c r="NF19" s="242"/>
      <c r="NG19" s="242"/>
      <c r="NH19" s="242"/>
      <c r="NI19" s="242"/>
      <c r="NJ19" s="242"/>
      <c r="NK19" s="242"/>
      <c r="NL19" s="242"/>
      <c r="NM19" s="242"/>
      <c r="NN19" s="242"/>
      <c r="NO19" s="242"/>
      <c r="NP19" s="242"/>
      <c r="NQ19" s="242"/>
      <c r="NR19" s="242"/>
      <c r="NS19" s="242"/>
      <c r="NT19" s="242"/>
      <c r="NU19" s="242"/>
      <c r="NV19" s="242"/>
      <c r="NW19" s="242"/>
      <c r="NX19" s="242"/>
      <c r="NY19" s="242"/>
      <c r="NZ19" s="242"/>
      <c r="OA19" s="242"/>
      <c r="OB19" s="242"/>
      <c r="OC19" s="242"/>
      <c r="OD19" s="242"/>
      <c r="OE19" s="242"/>
      <c r="OF19" s="242"/>
      <c r="OG19" s="242"/>
      <c r="OH19" s="242"/>
      <c r="OI19" s="242"/>
      <c r="OJ19" s="242"/>
      <c r="OK19" s="242"/>
      <c r="OL19" s="242"/>
      <c r="OM19" s="242"/>
      <c r="ON19" s="242"/>
      <c r="OO19" s="242"/>
      <c r="OP19" s="242"/>
      <c r="OQ19" s="242"/>
      <c r="OR19" s="242"/>
      <c r="OS19" s="242"/>
      <c r="OT19" s="242"/>
      <c r="OU19" s="242"/>
      <c r="OV19" s="242"/>
      <c r="OW19" s="242"/>
      <c r="OX19" s="242"/>
      <c r="OY19" s="242"/>
      <c r="OZ19" s="242"/>
      <c r="PA19" s="242"/>
      <c r="PB19" s="242"/>
      <c r="PC19" s="242"/>
      <c r="PD19" s="242"/>
      <c r="PE19" s="242"/>
      <c r="PF19" s="242"/>
      <c r="PG19" s="242"/>
      <c r="PH19" s="242"/>
      <c r="PI19" s="242"/>
      <c r="PJ19" s="242"/>
      <c r="PK19" s="242"/>
      <c r="PL19" s="242"/>
      <c r="PM19" s="242"/>
      <c r="PN19" s="242"/>
      <c r="PO19" s="242"/>
      <c r="PP19" s="242"/>
      <c r="PQ19" s="242"/>
      <c r="PR19" s="242"/>
      <c r="PS19" s="242"/>
      <c r="PT19" s="242"/>
      <c r="PU19" s="242"/>
      <c r="PV19" s="242"/>
      <c r="PW19" s="242"/>
      <c r="PX19" s="242"/>
      <c r="PY19" s="242"/>
      <c r="PZ19" s="242"/>
      <c r="QA19" s="242"/>
      <c r="QB19" s="242"/>
      <c r="QC19" s="242"/>
      <c r="QD19" s="242"/>
      <c r="QE19" s="242"/>
      <c r="QF19" s="242"/>
      <c r="QG19" s="242"/>
      <c r="QH19" s="242"/>
      <c r="QI19" s="242"/>
      <c r="QJ19" s="242"/>
      <c r="QK19" s="242"/>
      <c r="QL19" s="242"/>
      <c r="QM19" s="242"/>
      <c r="QN19" s="242"/>
      <c r="QO19" s="242"/>
      <c r="QP19" s="242"/>
      <c r="QQ19" s="242"/>
      <c r="QR19" s="242"/>
      <c r="QS19" s="242"/>
      <c r="QT19" s="242"/>
      <c r="QU19" s="242"/>
      <c r="QV19" s="242"/>
      <c r="QW19" s="242"/>
      <c r="QX19" s="242"/>
      <c r="QY19" s="242"/>
      <c r="QZ19" s="242"/>
      <c r="RA19" s="242"/>
      <c r="RB19" s="242"/>
      <c r="RC19" s="242"/>
      <c r="RD19" s="242"/>
      <c r="RE19" s="242"/>
      <c r="RF19" s="242"/>
      <c r="RG19" s="242"/>
      <c r="RH19" s="242"/>
      <c r="RI19" s="242"/>
      <c r="RJ19" s="242"/>
      <c r="RK19" s="242"/>
      <c r="RL19" s="242"/>
      <c r="RM19" s="242"/>
      <c r="RN19" s="242"/>
      <c r="RO19" s="242"/>
      <c r="RP19" s="242"/>
      <c r="RQ19" s="242"/>
      <c r="RR19" s="242"/>
      <c r="RS19" s="242"/>
      <c r="RT19" s="242"/>
      <c r="RU19" s="242"/>
      <c r="RV19" s="242"/>
      <c r="RW19" s="242"/>
      <c r="RX19" s="242"/>
      <c r="RY19" s="242"/>
      <c r="RZ19" s="242"/>
      <c r="SA19" s="242"/>
      <c r="SB19" s="242"/>
      <c r="SC19" s="242"/>
      <c r="SD19" s="242"/>
      <c r="SE19" s="242"/>
      <c r="SF19" s="242"/>
      <c r="SG19" s="242"/>
      <c r="SH19" s="242"/>
      <c r="SI19" s="242"/>
      <c r="SJ19" s="242"/>
      <c r="SK19" s="242"/>
      <c r="SL19" s="242"/>
      <c r="SM19" s="242"/>
      <c r="SN19" s="242"/>
      <c r="SO19" s="242"/>
      <c r="SP19" s="242"/>
      <c r="SQ19" s="242"/>
      <c r="SR19" s="242"/>
      <c r="SS19" s="242"/>
      <c r="ST19" s="242"/>
      <c r="SU19" s="242"/>
      <c r="SV19" s="242"/>
      <c r="SW19" s="242"/>
      <c r="SX19" s="242"/>
      <c r="SY19" s="242"/>
      <c r="SZ19" s="242"/>
      <c r="TA19" s="242"/>
      <c r="TB19" s="242"/>
      <c r="TC19" s="242"/>
      <c r="TD19" s="242"/>
      <c r="TE19" s="242"/>
      <c r="TF19" s="242"/>
      <c r="TG19" s="242"/>
      <c r="TH19" s="242"/>
      <c r="TI19" s="242"/>
      <c r="TJ19" s="242"/>
      <c r="TK19" s="242"/>
      <c r="TL19" s="242"/>
      <c r="TM19" s="242"/>
      <c r="TN19" s="242"/>
      <c r="TO19" s="242"/>
      <c r="TP19" s="242"/>
      <c r="TQ19" s="242"/>
      <c r="TR19" s="242"/>
      <c r="TS19" s="242"/>
      <c r="TT19" s="242"/>
      <c r="TU19" s="242"/>
      <c r="TV19" s="242"/>
      <c r="TW19" s="242"/>
      <c r="TX19" s="242"/>
      <c r="TY19" s="242"/>
      <c r="TZ19" s="242"/>
      <c r="UA19" s="242"/>
      <c r="UB19" s="242"/>
      <c r="UC19" s="242"/>
      <c r="UD19" s="242"/>
      <c r="UE19" s="242"/>
      <c r="UF19" s="242"/>
      <c r="UG19" s="242"/>
      <c r="UH19" s="242"/>
      <c r="UI19" s="242"/>
      <c r="UJ19" s="242"/>
      <c r="UK19" s="242"/>
      <c r="UL19" s="242"/>
      <c r="UM19" s="242"/>
      <c r="UN19" s="242"/>
      <c r="UO19" s="242"/>
      <c r="UP19" s="242"/>
      <c r="UQ19" s="242"/>
      <c r="UR19" s="242"/>
      <c r="US19" s="242"/>
      <c r="UT19" s="242"/>
      <c r="UU19" s="242"/>
      <c r="UV19" s="242"/>
      <c r="UW19" s="242"/>
      <c r="UX19" s="242"/>
      <c r="UY19" s="242"/>
      <c r="UZ19" s="242"/>
      <c r="VA19" s="242"/>
      <c r="VB19" s="242"/>
      <c r="VC19" s="242"/>
      <c r="VD19" s="242"/>
      <c r="VE19" s="242"/>
      <c r="VF19" s="242"/>
      <c r="VG19" s="242"/>
      <c r="VH19" s="242"/>
      <c r="VI19" s="242"/>
      <c r="VJ19" s="242"/>
      <c r="VK19" s="242"/>
      <c r="VL19" s="242"/>
      <c r="VM19" s="242"/>
      <c r="VN19" s="242"/>
      <c r="VO19" s="242"/>
      <c r="VP19" s="242"/>
      <c r="VQ19" s="242"/>
      <c r="VR19" s="242"/>
      <c r="VS19" s="242"/>
      <c r="VT19" s="242"/>
      <c r="VU19" s="242"/>
      <c r="VV19" s="242"/>
      <c r="VW19" s="242"/>
      <c r="VX19" s="242"/>
      <c r="VY19" s="242"/>
      <c r="VZ19" s="242"/>
      <c r="WA19" s="242"/>
      <c r="WB19" s="242"/>
      <c r="WC19" s="242"/>
      <c r="WD19" s="242"/>
      <c r="WE19" s="242"/>
      <c r="WF19" s="242"/>
      <c r="WG19" s="242"/>
      <c r="WH19" s="242"/>
      <c r="WI19" s="242"/>
      <c r="WJ19" s="242"/>
      <c r="WK19" s="242"/>
      <c r="WL19" s="242"/>
      <c r="WM19" s="242"/>
      <c r="WN19" s="242"/>
      <c r="WO19" s="242"/>
      <c r="WP19" s="242"/>
      <c r="WQ19" s="242"/>
      <c r="WR19" s="242"/>
      <c r="WS19" s="242"/>
      <c r="WT19" s="242"/>
      <c r="WU19" s="242"/>
      <c r="WV19" s="242"/>
      <c r="WW19" s="242"/>
      <c r="WX19" s="242"/>
      <c r="WY19" s="242"/>
      <c r="WZ19" s="242"/>
      <c r="XA19" s="242"/>
      <c r="XB19" s="242"/>
      <c r="XC19" s="242"/>
      <c r="XD19" s="242"/>
      <c r="XE19" s="242"/>
      <c r="XF19" s="242"/>
      <c r="XG19" s="242"/>
      <c r="XH19" s="242"/>
      <c r="XI19" s="242"/>
      <c r="XJ19" s="242"/>
      <c r="XK19" s="242"/>
      <c r="XL19" s="242"/>
      <c r="XM19" s="242"/>
      <c r="XN19" s="242"/>
      <c r="XO19" s="242"/>
      <c r="XP19" s="242"/>
      <c r="XQ19" s="242"/>
      <c r="XR19" s="242"/>
      <c r="XS19" s="242"/>
      <c r="XT19" s="242"/>
      <c r="XU19" s="242"/>
      <c r="XV19" s="242"/>
      <c r="XW19" s="242"/>
      <c r="XX19" s="242"/>
      <c r="XY19" s="242"/>
      <c r="XZ19" s="242"/>
      <c r="YA19" s="242"/>
      <c r="YB19" s="242"/>
      <c r="YC19" s="242"/>
      <c r="YD19" s="242"/>
      <c r="YE19" s="242"/>
      <c r="YF19" s="242"/>
      <c r="YG19" s="242"/>
      <c r="YH19" s="242"/>
      <c r="YI19" s="242"/>
      <c r="YJ19" s="242"/>
      <c r="YK19" s="242"/>
      <c r="YL19" s="242"/>
      <c r="YM19" s="242"/>
      <c r="YN19" s="242"/>
      <c r="YO19" s="242"/>
      <c r="YP19" s="242"/>
      <c r="YQ19" s="242"/>
      <c r="YR19" s="242"/>
      <c r="YS19" s="242"/>
      <c r="YT19" s="242"/>
      <c r="YU19" s="242"/>
      <c r="YV19" s="242"/>
      <c r="YW19" s="242"/>
      <c r="YX19" s="242"/>
      <c r="YY19" s="242"/>
      <c r="YZ19" s="242"/>
      <c r="ZA19" s="242"/>
      <c r="ZB19" s="242"/>
      <c r="ZC19" s="242"/>
      <c r="ZD19" s="242"/>
      <c r="ZE19" s="242"/>
      <c r="ZF19" s="242"/>
      <c r="ZG19" s="242"/>
      <c r="ZH19" s="242"/>
      <c r="ZI19" s="242"/>
      <c r="ZJ19" s="242"/>
      <c r="ZK19" s="242"/>
      <c r="ZL19" s="242"/>
      <c r="ZM19" s="242"/>
      <c r="ZN19" s="242"/>
      <c r="ZO19" s="242"/>
      <c r="ZP19" s="242"/>
      <c r="ZQ19" s="242"/>
      <c r="ZR19" s="242"/>
      <c r="ZS19" s="242"/>
      <c r="ZT19" s="242"/>
      <c r="ZU19" s="242"/>
      <c r="ZV19" s="242"/>
      <c r="ZW19" s="242"/>
      <c r="ZX19" s="242"/>
      <c r="ZY19" s="242"/>
      <c r="ZZ19" s="242"/>
      <c r="AAA19" s="242"/>
      <c r="AAB19" s="242"/>
      <c r="AAC19" s="242"/>
      <c r="AAD19" s="242"/>
      <c r="AAE19" s="242"/>
      <c r="AAF19" s="242"/>
      <c r="AAG19" s="242"/>
      <c r="AAH19" s="242"/>
      <c r="AAI19" s="242"/>
      <c r="AAJ19" s="242"/>
      <c r="AAK19" s="242"/>
      <c r="AAL19" s="242"/>
      <c r="AAM19" s="242"/>
      <c r="AAN19" s="242"/>
      <c r="AAO19" s="242"/>
      <c r="AAP19" s="242"/>
      <c r="AAQ19" s="242"/>
      <c r="AAR19" s="242"/>
      <c r="AAS19" s="242"/>
      <c r="AAT19" s="242"/>
      <c r="AAU19" s="242"/>
      <c r="AAV19" s="242"/>
      <c r="AAW19" s="242"/>
      <c r="AAX19" s="242"/>
      <c r="AAY19" s="242"/>
      <c r="AAZ19" s="242"/>
      <c r="ABA19" s="242"/>
      <c r="ABB19" s="242"/>
      <c r="ABC19" s="242"/>
      <c r="ABD19" s="242"/>
      <c r="ABE19" s="242"/>
      <c r="ABF19" s="242"/>
      <c r="ABG19" s="242"/>
      <c r="ABH19" s="242"/>
      <c r="ABI19" s="242"/>
      <c r="ABJ19" s="242"/>
      <c r="ABK19" s="242"/>
      <c r="ABL19" s="242"/>
      <c r="ABM19" s="242"/>
      <c r="ABN19" s="242"/>
      <c r="ABO19" s="242"/>
      <c r="ABP19" s="242"/>
      <c r="ABQ19" s="242"/>
      <c r="ABR19" s="242"/>
      <c r="ABS19" s="242"/>
      <c r="ABT19" s="242"/>
      <c r="ABU19" s="242"/>
      <c r="ABV19" s="242"/>
      <c r="ABW19" s="242"/>
      <c r="ABX19" s="242"/>
      <c r="ABY19" s="242"/>
      <c r="ABZ19" s="242"/>
      <c r="ACA19" s="242"/>
      <c r="ACB19" s="242"/>
      <c r="ACC19" s="242"/>
      <c r="ACD19" s="242"/>
      <c r="ACE19" s="242"/>
      <c r="ACF19" s="242"/>
      <c r="ACG19" s="242"/>
      <c r="ACH19" s="242"/>
      <c r="ACI19" s="242"/>
      <c r="ACJ19" s="242"/>
      <c r="ACK19" s="242"/>
      <c r="ACL19" s="242"/>
      <c r="ACM19" s="242"/>
      <c r="ACN19" s="242"/>
      <c r="ACO19" s="242"/>
      <c r="ACP19" s="242"/>
      <c r="ACQ19" s="242"/>
      <c r="ACR19" s="242"/>
      <c r="ACS19" s="242"/>
      <c r="ACT19" s="242"/>
      <c r="ACU19" s="242"/>
      <c r="ACV19" s="242"/>
      <c r="ACW19" s="242"/>
      <c r="ACX19" s="242"/>
      <c r="ACY19" s="242"/>
      <c r="ACZ19" s="242"/>
      <c r="ADA19" s="242"/>
      <c r="ADB19" s="242"/>
      <c r="ADC19" s="242"/>
      <c r="ADD19" s="242"/>
      <c r="ADE19" s="242"/>
      <c r="ADF19" s="242"/>
      <c r="ADG19" s="242"/>
      <c r="ADH19" s="242"/>
      <c r="ADI19" s="242"/>
      <c r="ADJ19" s="242"/>
      <c r="ADK19" s="242"/>
      <c r="ADL19" s="242"/>
      <c r="ADM19" s="242"/>
      <c r="ADN19" s="242"/>
      <c r="ADO19" s="242"/>
      <c r="ADP19" s="242"/>
      <c r="ADQ19" s="242"/>
      <c r="ADR19" s="242"/>
      <c r="ADS19" s="242"/>
      <c r="ADT19" s="242"/>
      <c r="ADU19" s="242"/>
      <c r="ADV19" s="242"/>
      <c r="ADW19" s="242"/>
      <c r="ADX19" s="242"/>
      <c r="ADY19" s="242"/>
      <c r="ADZ19" s="242"/>
      <c r="AEA19" s="242"/>
      <c r="AEB19" s="242"/>
      <c r="AEC19" s="242"/>
      <c r="AED19" s="242"/>
      <c r="AEE19" s="242"/>
      <c r="AEF19" s="242"/>
      <c r="AEG19" s="242"/>
      <c r="AEH19" s="242"/>
      <c r="AEI19" s="242"/>
      <c r="AEJ19" s="242"/>
      <c r="AEK19" s="242"/>
      <c r="AEL19" s="242"/>
      <c r="AEM19" s="242"/>
      <c r="AEN19" s="242"/>
      <c r="AEO19" s="242"/>
      <c r="AEP19" s="242"/>
      <c r="AEQ19" s="242"/>
      <c r="AER19" s="242"/>
      <c r="AES19" s="242"/>
      <c r="AET19" s="242"/>
      <c r="AEU19" s="242"/>
      <c r="AEV19" s="242"/>
      <c r="AEW19" s="242"/>
      <c r="AEX19" s="242"/>
      <c r="AEY19" s="242"/>
      <c r="AEZ19" s="242"/>
      <c r="AFA19" s="242"/>
      <c r="AFB19" s="242"/>
      <c r="AFC19" s="242"/>
      <c r="AFD19" s="242"/>
      <c r="AFE19" s="242"/>
      <c r="AFF19" s="242"/>
      <c r="AFG19" s="242"/>
      <c r="AFH19" s="242"/>
      <c r="AFI19" s="242"/>
      <c r="AFJ19" s="242"/>
      <c r="AFK19" s="242"/>
      <c r="AFL19" s="242"/>
      <c r="AFM19" s="242"/>
      <c r="AFN19" s="242"/>
      <c r="AFO19" s="242"/>
      <c r="AFP19" s="242"/>
      <c r="AFQ19" s="242"/>
      <c r="AFR19" s="242"/>
      <c r="AFS19" s="242"/>
      <c r="AFT19" s="242"/>
      <c r="AFU19" s="242"/>
      <c r="AFV19" s="242"/>
      <c r="AFW19" s="242"/>
      <c r="AFX19" s="242"/>
      <c r="AFY19" s="242"/>
      <c r="AFZ19" s="242"/>
      <c r="AGA19" s="242"/>
      <c r="AGB19" s="242"/>
      <c r="AGC19" s="242"/>
      <c r="AGD19" s="242"/>
      <c r="AGE19" s="242"/>
      <c r="AGF19" s="242"/>
      <c r="AGG19" s="242"/>
      <c r="AGH19" s="242"/>
      <c r="AGI19" s="242"/>
      <c r="AGJ19" s="242"/>
      <c r="AGK19" s="242"/>
      <c r="AGL19" s="242"/>
      <c r="AGM19" s="242"/>
      <c r="AGN19" s="242"/>
      <c r="AGO19" s="242"/>
      <c r="AGP19" s="242"/>
      <c r="AGQ19" s="242"/>
      <c r="AGR19" s="242"/>
      <c r="AGS19" s="242"/>
      <c r="AGT19" s="242"/>
      <c r="AGU19" s="242"/>
      <c r="AGV19" s="242"/>
      <c r="AGW19" s="242"/>
      <c r="AGX19" s="242"/>
      <c r="AGY19" s="242"/>
      <c r="AGZ19" s="242"/>
      <c r="AHA19" s="242"/>
      <c r="AHB19" s="242"/>
      <c r="AHC19" s="242"/>
      <c r="AHD19" s="242"/>
      <c r="AHE19" s="242"/>
      <c r="AHF19" s="242"/>
      <c r="AHG19" s="242"/>
      <c r="AHH19" s="242"/>
      <c r="AHI19" s="242"/>
      <c r="AHJ19" s="242"/>
      <c r="AHK19" s="242"/>
      <c r="AHL19" s="242"/>
      <c r="AHM19" s="242"/>
      <c r="AHN19" s="242"/>
      <c r="AHO19" s="242"/>
      <c r="AHP19" s="242"/>
      <c r="AHQ19" s="242"/>
      <c r="AHR19" s="242"/>
      <c r="AHS19" s="242"/>
      <c r="AHT19" s="242"/>
      <c r="AHU19" s="242"/>
      <c r="AHV19" s="242"/>
      <c r="AHW19" s="242"/>
      <c r="AHX19" s="242"/>
      <c r="AHY19" s="242"/>
      <c r="AHZ19" s="242"/>
      <c r="AIA19" s="242"/>
      <c r="AIB19" s="242"/>
      <c r="AIC19" s="242"/>
      <c r="AID19" s="242"/>
      <c r="AIE19" s="242"/>
      <c r="AIF19" s="242"/>
      <c r="AIG19" s="242"/>
      <c r="AIH19" s="242"/>
      <c r="AII19" s="242"/>
      <c r="AIJ19" s="242"/>
      <c r="AIK19" s="242"/>
      <c r="AIL19" s="242"/>
      <c r="AIM19" s="242"/>
      <c r="AIN19" s="242"/>
      <c r="AIO19" s="242"/>
      <c r="AIP19" s="242"/>
      <c r="AIQ19" s="242"/>
      <c r="AIR19" s="242"/>
      <c r="AIS19" s="242"/>
      <c r="AIT19" s="242"/>
      <c r="AIU19" s="242"/>
      <c r="AIV19" s="242"/>
      <c r="AIW19" s="242"/>
      <c r="AIX19" s="242"/>
      <c r="AIY19" s="242"/>
      <c r="AIZ19" s="242"/>
      <c r="AJA19" s="242"/>
      <c r="AJB19" s="242"/>
      <c r="AJC19" s="242"/>
      <c r="AJD19" s="242"/>
      <c r="AJE19" s="242"/>
      <c r="AJF19" s="242"/>
      <c r="AJG19" s="242"/>
      <c r="AJH19" s="242"/>
      <c r="AJI19" s="242"/>
      <c r="AJJ19" s="242"/>
      <c r="AJK19" s="242"/>
      <c r="AJL19" s="242"/>
      <c r="AJM19" s="242"/>
      <c r="AJN19" s="242"/>
      <c r="AJO19" s="242"/>
      <c r="AJP19" s="242"/>
      <c r="AJQ19" s="242"/>
      <c r="AJR19" s="242"/>
      <c r="AJS19" s="242"/>
      <c r="AJT19" s="242"/>
      <c r="AJU19" s="242"/>
      <c r="AJV19" s="242"/>
      <c r="AJW19" s="242"/>
      <c r="AJX19" s="242"/>
      <c r="AJY19" s="242"/>
      <c r="AJZ19" s="242"/>
      <c r="AKA19" s="242"/>
      <c r="AKB19" s="242"/>
      <c r="AKC19" s="242"/>
      <c r="AKD19" s="242"/>
      <c r="AKE19" s="242"/>
      <c r="AKF19" s="242"/>
      <c r="AKG19" s="242"/>
      <c r="AKH19" s="242"/>
      <c r="AKI19" s="242"/>
      <c r="AKJ19" s="242"/>
      <c r="AKK19" s="242"/>
      <c r="AKL19" s="242"/>
      <c r="AKM19" s="242"/>
      <c r="AKN19" s="242"/>
      <c r="AKO19" s="242"/>
    </row>
    <row r="20" spans="1:977" s="243" customFormat="1" ht="66" customHeight="1" x14ac:dyDescent="0.35">
      <c r="A20" s="239"/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476"/>
      <c r="V20" s="476"/>
      <c r="W20" s="477"/>
      <c r="X20" s="247" t="s">
        <v>595</v>
      </c>
      <c r="Y20" s="469"/>
      <c r="Z20" s="476"/>
      <c r="AA20" s="469"/>
      <c r="AB20" s="469"/>
      <c r="AC20" s="469"/>
      <c r="AD20" s="469"/>
      <c r="AE20" s="469"/>
      <c r="AF20" s="469"/>
      <c r="AG20" s="469"/>
      <c r="AH20" s="241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2"/>
      <c r="CA20" s="242"/>
      <c r="CB20" s="242"/>
      <c r="CC20" s="242"/>
      <c r="CD20" s="242"/>
      <c r="CE20" s="242"/>
      <c r="CF20" s="242"/>
      <c r="CG20" s="242"/>
      <c r="CH20" s="242"/>
      <c r="CI20" s="242"/>
      <c r="CJ20" s="242"/>
      <c r="CK20" s="242"/>
      <c r="CL20" s="242"/>
      <c r="CM20" s="242"/>
      <c r="CN20" s="242"/>
      <c r="CO20" s="242"/>
      <c r="CP20" s="242"/>
      <c r="CQ20" s="242"/>
      <c r="CR20" s="242"/>
      <c r="CS20" s="242"/>
      <c r="CT20" s="242"/>
      <c r="CU20" s="242"/>
      <c r="CV20" s="242"/>
      <c r="CW20" s="242"/>
      <c r="CX20" s="242"/>
      <c r="CY20" s="242"/>
      <c r="CZ20" s="242"/>
      <c r="DA20" s="242"/>
      <c r="DB20" s="242"/>
      <c r="DC20" s="242"/>
      <c r="DD20" s="242"/>
      <c r="DE20" s="242"/>
      <c r="DF20" s="242"/>
      <c r="DG20" s="242"/>
      <c r="DH20" s="242"/>
      <c r="DI20" s="242"/>
      <c r="DJ20" s="242"/>
      <c r="DK20" s="242"/>
      <c r="DL20" s="242"/>
      <c r="DM20" s="242"/>
      <c r="DN20" s="242"/>
      <c r="DO20" s="242"/>
      <c r="DP20" s="242"/>
      <c r="DQ20" s="242"/>
      <c r="DR20" s="242"/>
      <c r="DS20" s="242"/>
      <c r="DT20" s="242"/>
      <c r="DU20" s="242"/>
      <c r="DV20" s="242"/>
      <c r="DW20" s="242"/>
      <c r="DX20" s="242"/>
      <c r="DY20" s="242"/>
      <c r="DZ20" s="242"/>
      <c r="EA20" s="242"/>
      <c r="EB20" s="242"/>
      <c r="EC20" s="242"/>
      <c r="ED20" s="242"/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42"/>
      <c r="FO20" s="242"/>
      <c r="FP20" s="242"/>
      <c r="FQ20" s="242"/>
      <c r="FR20" s="242"/>
      <c r="FS20" s="242"/>
      <c r="FT20" s="242"/>
      <c r="FU20" s="242"/>
      <c r="FV20" s="242"/>
      <c r="FW20" s="242"/>
      <c r="FX20" s="242"/>
      <c r="FY20" s="242"/>
      <c r="FZ20" s="242"/>
      <c r="GA20" s="242"/>
      <c r="GB20" s="242"/>
      <c r="GC20" s="242"/>
      <c r="GD20" s="242"/>
      <c r="GE20" s="242"/>
      <c r="GF20" s="242"/>
      <c r="GG20" s="242"/>
      <c r="GH20" s="242"/>
      <c r="GI20" s="242"/>
      <c r="GJ20" s="242"/>
      <c r="GK20" s="242"/>
      <c r="GL20" s="242"/>
      <c r="GM20" s="242"/>
      <c r="GN20" s="242"/>
      <c r="GO20" s="242"/>
      <c r="GP20" s="242"/>
      <c r="GQ20" s="242"/>
      <c r="GR20" s="242"/>
      <c r="GS20" s="242"/>
      <c r="GT20" s="242"/>
      <c r="GU20" s="242"/>
      <c r="GV20" s="242"/>
      <c r="GW20" s="242"/>
      <c r="GX20" s="242"/>
      <c r="GY20" s="242"/>
      <c r="GZ20" s="242"/>
      <c r="HA20" s="242"/>
      <c r="HB20" s="242"/>
      <c r="HC20" s="242"/>
      <c r="HD20" s="242"/>
      <c r="HE20" s="242"/>
      <c r="HF20" s="242"/>
      <c r="HG20" s="242"/>
      <c r="HH20" s="242"/>
      <c r="HI20" s="242"/>
      <c r="HJ20" s="242"/>
      <c r="HK20" s="242"/>
      <c r="HL20" s="242"/>
      <c r="HM20" s="242"/>
      <c r="HN20" s="242"/>
      <c r="HO20" s="242"/>
      <c r="HP20" s="242"/>
      <c r="HQ20" s="242"/>
      <c r="HR20" s="242"/>
      <c r="HS20" s="242"/>
      <c r="HT20" s="242"/>
      <c r="HU20" s="242"/>
      <c r="HV20" s="242"/>
      <c r="HW20" s="242"/>
      <c r="HX20" s="242"/>
      <c r="HY20" s="242"/>
      <c r="HZ20" s="242"/>
      <c r="IA20" s="242"/>
      <c r="IB20" s="242"/>
      <c r="IC20" s="242"/>
      <c r="ID20" s="242"/>
      <c r="IE20" s="242"/>
      <c r="IF20" s="242"/>
      <c r="IG20" s="242"/>
      <c r="IH20" s="242"/>
      <c r="II20" s="242"/>
      <c r="IJ20" s="242"/>
      <c r="IK20" s="242"/>
      <c r="IL20" s="242"/>
      <c r="IM20" s="242"/>
      <c r="IN20" s="242"/>
      <c r="IO20" s="242"/>
      <c r="IP20" s="242"/>
      <c r="IQ20" s="242"/>
      <c r="IR20" s="242"/>
      <c r="IS20" s="242"/>
      <c r="IT20" s="242"/>
      <c r="IU20" s="242"/>
      <c r="IV20" s="242"/>
      <c r="IW20" s="242"/>
      <c r="IX20" s="242"/>
      <c r="IY20" s="242"/>
      <c r="IZ20" s="242"/>
      <c r="JA20" s="242"/>
      <c r="JB20" s="242"/>
      <c r="JC20" s="242"/>
      <c r="JD20" s="242"/>
      <c r="JE20" s="242"/>
      <c r="JF20" s="242"/>
      <c r="JG20" s="242"/>
      <c r="JH20" s="242"/>
      <c r="JI20" s="242"/>
      <c r="JJ20" s="242"/>
      <c r="JK20" s="242"/>
      <c r="JL20" s="242"/>
      <c r="JM20" s="242"/>
      <c r="JN20" s="242"/>
      <c r="JO20" s="242"/>
      <c r="JP20" s="242"/>
      <c r="JQ20" s="242"/>
      <c r="JR20" s="242"/>
      <c r="JS20" s="242"/>
      <c r="JT20" s="242"/>
      <c r="JU20" s="242"/>
      <c r="JV20" s="242"/>
      <c r="JW20" s="242"/>
      <c r="JX20" s="242"/>
      <c r="JY20" s="242"/>
      <c r="JZ20" s="242"/>
      <c r="KA20" s="242"/>
      <c r="KB20" s="242"/>
      <c r="KC20" s="242"/>
      <c r="KD20" s="242"/>
      <c r="KE20" s="242"/>
      <c r="KF20" s="242"/>
      <c r="KG20" s="242"/>
      <c r="KH20" s="242"/>
      <c r="KI20" s="242"/>
      <c r="KJ20" s="242"/>
      <c r="KK20" s="242"/>
      <c r="KL20" s="242"/>
      <c r="KM20" s="242"/>
      <c r="KN20" s="242"/>
      <c r="KO20" s="242"/>
      <c r="KP20" s="242"/>
      <c r="KQ20" s="242"/>
      <c r="KR20" s="242"/>
      <c r="KS20" s="242"/>
      <c r="KT20" s="242"/>
      <c r="KU20" s="242"/>
      <c r="KV20" s="242"/>
      <c r="KW20" s="242"/>
      <c r="KX20" s="242"/>
      <c r="KY20" s="242"/>
      <c r="KZ20" s="242"/>
      <c r="LA20" s="242"/>
      <c r="LB20" s="242"/>
      <c r="LC20" s="242"/>
      <c r="LD20" s="242"/>
      <c r="LE20" s="242"/>
      <c r="LF20" s="242"/>
      <c r="LG20" s="242"/>
      <c r="LH20" s="242"/>
      <c r="LI20" s="242"/>
      <c r="LJ20" s="242"/>
      <c r="LK20" s="242"/>
      <c r="LL20" s="242"/>
      <c r="LM20" s="242"/>
      <c r="LN20" s="242"/>
      <c r="LO20" s="242"/>
      <c r="LP20" s="242"/>
      <c r="LQ20" s="242"/>
      <c r="LR20" s="242"/>
      <c r="LS20" s="242"/>
      <c r="LT20" s="242"/>
      <c r="LU20" s="242"/>
      <c r="LV20" s="242"/>
      <c r="LW20" s="242"/>
      <c r="LX20" s="242"/>
      <c r="LY20" s="242"/>
      <c r="LZ20" s="242"/>
      <c r="MA20" s="242"/>
      <c r="MB20" s="242"/>
      <c r="MC20" s="242"/>
      <c r="MD20" s="242"/>
      <c r="ME20" s="242"/>
      <c r="MF20" s="242"/>
      <c r="MG20" s="242"/>
      <c r="MH20" s="242"/>
      <c r="MI20" s="242"/>
      <c r="MJ20" s="242"/>
      <c r="MK20" s="242"/>
      <c r="ML20" s="242"/>
      <c r="MM20" s="242"/>
      <c r="MN20" s="242"/>
      <c r="MO20" s="242"/>
      <c r="MP20" s="242"/>
      <c r="MQ20" s="242"/>
      <c r="MR20" s="242"/>
      <c r="MS20" s="242"/>
      <c r="MT20" s="242"/>
      <c r="MU20" s="242"/>
      <c r="MV20" s="242"/>
      <c r="MW20" s="242"/>
      <c r="MX20" s="242"/>
      <c r="MY20" s="242"/>
      <c r="MZ20" s="242"/>
      <c r="NA20" s="242"/>
      <c r="NB20" s="242"/>
      <c r="NC20" s="242"/>
      <c r="ND20" s="242"/>
      <c r="NE20" s="242"/>
      <c r="NF20" s="242"/>
      <c r="NG20" s="242"/>
      <c r="NH20" s="242"/>
      <c r="NI20" s="242"/>
      <c r="NJ20" s="242"/>
      <c r="NK20" s="242"/>
      <c r="NL20" s="242"/>
      <c r="NM20" s="242"/>
      <c r="NN20" s="242"/>
      <c r="NO20" s="242"/>
      <c r="NP20" s="242"/>
      <c r="NQ20" s="242"/>
      <c r="NR20" s="242"/>
      <c r="NS20" s="242"/>
      <c r="NT20" s="242"/>
      <c r="NU20" s="242"/>
      <c r="NV20" s="242"/>
      <c r="NW20" s="242"/>
      <c r="NX20" s="242"/>
      <c r="NY20" s="242"/>
      <c r="NZ20" s="242"/>
      <c r="OA20" s="242"/>
      <c r="OB20" s="242"/>
      <c r="OC20" s="242"/>
      <c r="OD20" s="242"/>
      <c r="OE20" s="242"/>
      <c r="OF20" s="242"/>
      <c r="OG20" s="242"/>
      <c r="OH20" s="242"/>
      <c r="OI20" s="242"/>
      <c r="OJ20" s="242"/>
      <c r="OK20" s="242"/>
      <c r="OL20" s="242"/>
      <c r="OM20" s="242"/>
      <c r="ON20" s="242"/>
      <c r="OO20" s="242"/>
      <c r="OP20" s="242"/>
      <c r="OQ20" s="242"/>
      <c r="OR20" s="242"/>
      <c r="OS20" s="242"/>
      <c r="OT20" s="242"/>
      <c r="OU20" s="242"/>
      <c r="OV20" s="242"/>
      <c r="OW20" s="242"/>
      <c r="OX20" s="242"/>
      <c r="OY20" s="242"/>
      <c r="OZ20" s="242"/>
      <c r="PA20" s="242"/>
      <c r="PB20" s="242"/>
      <c r="PC20" s="242"/>
      <c r="PD20" s="242"/>
      <c r="PE20" s="242"/>
      <c r="PF20" s="242"/>
      <c r="PG20" s="242"/>
      <c r="PH20" s="242"/>
      <c r="PI20" s="242"/>
      <c r="PJ20" s="242"/>
      <c r="PK20" s="242"/>
      <c r="PL20" s="242"/>
      <c r="PM20" s="242"/>
      <c r="PN20" s="242"/>
      <c r="PO20" s="242"/>
      <c r="PP20" s="242"/>
      <c r="PQ20" s="242"/>
      <c r="PR20" s="242"/>
      <c r="PS20" s="242"/>
      <c r="PT20" s="242"/>
      <c r="PU20" s="242"/>
      <c r="PV20" s="242"/>
      <c r="PW20" s="242"/>
      <c r="PX20" s="242"/>
      <c r="PY20" s="242"/>
      <c r="PZ20" s="242"/>
      <c r="QA20" s="242"/>
      <c r="QB20" s="242"/>
      <c r="QC20" s="242"/>
      <c r="QD20" s="242"/>
      <c r="QE20" s="242"/>
      <c r="QF20" s="242"/>
      <c r="QG20" s="242"/>
      <c r="QH20" s="242"/>
      <c r="QI20" s="242"/>
      <c r="QJ20" s="242"/>
      <c r="QK20" s="242"/>
      <c r="QL20" s="242"/>
      <c r="QM20" s="242"/>
      <c r="QN20" s="242"/>
      <c r="QO20" s="242"/>
      <c r="QP20" s="242"/>
      <c r="QQ20" s="242"/>
      <c r="QR20" s="242"/>
      <c r="QS20" s="242"/>
      <c r="QT20" s="242"/>
      <c r="QU20" s="242"/>
      <c r="QV20" s="242"/>
      <c r="QW20" s="242"/>
      <c r="QX20" s="242"/>
      <c r="QY20" s="242"/>
      <c r="QZ20" s="242"/>
      <c r="RA20" s="242"/>
      <c r="RB20" s="242"/>
      <c r="RC20" s="242"/>
      <c r="RD20" s="242"/>
      <c r="RE20" s="242"/>
      <c r="RF20" s="242"/>
      <c r="RG20" s="242"/>
      <c r="RH20" s="242"/>
      <c r="RI20" s="242"/>
      <c r="RJ20" s="242"/>
      <c r="RK20" s="242"/>
      <c r="RL20" s="242"/>
      <c r="RM20" s="242"/>
      <c r="RN20" s="242"/>
      <c r="RO20" s="242"/>
      <c r="RP20" s="242"/>
      <c r="RQ20" s="242"/>
      <c r="RR20" s="242"/>
      <c r="RS20" s="242"/>
      <c r="RT20" s="242"/>
      <c r="RU20" s="242"/>
      <c r="RV20" s="242"/>
      <c r="RW20" s="242"/>
      <c r="RX20" s="242"/>
      <c r="RY20" s="242"/>
      <c r="RZ20" s="242"/>
      <c r="SA20" s="242"/>
      <c r="SB20" s="242"/>
      <c r="SC20" s="242"/>
      <c r="SD20" s="242"/>
      <c r="SE20" s="242"/>
      <c r="SF20" s="242"/>
      <c r="SG20" s="242"/>
      <c r="SH20" s="242"/>
      <c r="SI20" s="242"/>
      <c r="SJ20" s="242"/>
      <c r="SK20" s="242"/>
      <c r="SL20" s="242"/>
      <c r="SM20" s="242"/>
      <c r="SN20" s="242"/>
      <c r="SO20" s="242"/>
      <c r="SP20" s="242"/>
      <c r="SQ20" s="242"/>
      <c r="SR20" s="242"/>
      <c r="SS20" s="242"/>
      <c r="ST20" s="242"/>
      <c r="SU20" s="242"/>
      <c r="SV20" s="242"/>
      <c r="SW20" s="242"/>
      <c r="SX20" s="242"/>
      <c r="SY20" s="242"/>
      <c r="SZ20" s="242"/>
      <c r="TA20" s="242"/>
      <c r="TB20" s="242"/>
      <c r="TC20" s="242"/>
      <c r="TD20" s="242"/>
      <c r="TE20" s="242"/>
      <c r="TF20" s="242"/>
      <c r="TG20" s="242"/>
      <c r="TH20" s="242"/>
      <c r="TI20" s="242"/>
      <c r="TJ20" s="242"/>
      <c r="TK20" s="242"/>
      <c r="TL20" s="242"/>
      <c r="TM20" s="242"/>
      <c r="TN20" s="242"/>
      <c r="TO20" s="242"/>
      <c r="TP20" s="242"/>
      <c r="TQ20" s="242"/>
      <c r="TR20" s="242"/>
      <c r="TS20" s="242"/>
      <c r="TT20" s="242"/>
      <c r="TU20" s="242"/>
      <c r="TV20" s="242"/>
      <c r="TW20" s="242"/>
      <c r="TX20" s="242"/>
      <c r="TY20" s="242"/>
      <c r="TZ20" s="242"/>
      <c r="UA20" s="242"/>
      <c r="UB20" s="242"/>
      <c r="UC20" s="242"/>
      <c r="UD20" s="242"/>
      <c r="UE20" s="242"/>
      <c r="UF20" s="242"/>
      <c r="UG20" s="242"/>
      <c r="UH20" s="242"/>
      <c r="UI20" s="242"/>
      <c r="UJ20" s="242"/>
      <c r="UK20" s="242"/>
      <c r="UL20" s="242"/>
      <c r="UM20" s="242"/>
      <c r="UN20" s="242"/>
      <c r="UO20" s="242"/>
      <c r="UP20" s="242"/>
      <c r="UQ20" s="242"/>
      <c r="UR20" s="242"/>
      <c r="US20" s="242"/>
      <c r="UT20" s="242"/>
      <c r="UU20" s="242"/>
      <c r="UV20" s="242"/>
      <c r="UW20" s="242"/>
      <c r="UX20" s="242"/>
      <c r="UY20" s="242"/>
      <c r="UZ20" s="242"/>
      <c r="VA20" s="242"/>
      <c r="VB20" s="242"/>
      <c r="VC20" s="242"/>
      <c r="VD20" s="242"/>
      <c r="VE20" s="242"/>
      <c r="VF20" s="242"/>
      <c r="VG20" s="242"/>
      <c r="VH20" s="242"/>
      <c r="VI20" s="242"/>
      <c r="VJ20" s="242"/>
      <c r="VK20" s="242"/>
      <c r="VL20" s="242"/>
      <c r="VM20" s="242"/>
      <c r="VN20" s="242"/>
      <c r="VO20" s="242"/>
      <c r="VP20" s="242"/>
      <c r="VQ20" s="242"/>
      <c r="VR20" s="242"/>
      <c r="VS20" s="242"/>
      <c r="VT20" s="242"/>
      <c r="VU20" s="242"/>
      <c r="VV20" s="242"/>
      <c r="VW20" s="242"/>
      <c r="VX20" s="242"/>
      <c r="VY20" s="242"/>
      <c r="VZ20" s="242"/>
      <c r="WA20" s="242"/>
      <c r="WB20" s="242"/>
      <c r="WC20" s="242"/>
      <c r="WD20" s="242"/>
      <c r="WE20" s="242"/>
      <c r="WF20" s="242"/>
      <c r="WG20" s="242"/>
      <c r="WH20" s="242"/>
      <c r="WI20" s="242"/>
      <c r="WJ20" s="242"/>
      <c r="WK20" s="242"/>
      <c r="WL20" s="242"/>
      <c r="WM20" s="242"/>
      <c r="WN20" s="242"/>
      <c r="WO20" s="242"/>
      <c r="WP20" s="242"/>
      <c r="WQ20" s="242"/>
      <c r="WR20" s="242"/>
      <c r="WS20" s="242"/>
      <c r="WT20" s="242"/>
      <c r="WU20" s="242"/>
      <c r="WV20" s="242"/>
      <c r="WW20" s="242"/>
      <c r="WX20" s="242"/>
      <c r="WY20" s="242"/>
      <c r="WZ20" s="242"/>
      <c r="XA20" s="242"/>
      <c r="XB20" s="242"/>
      <c r="XC20" s="242"/>
      <c r="XD20" s="242"/>
      <c r="XE20" s="242"/>
      <c r="XF20" s="242"/>
      <c r="XG20" s="242"/>
      <c r="XH20" s="242"/>
      <c r="XI20" s="242"/>
      <c r="XJ20" s="242"/>
      <c r="XK20" s="242"/>
      <c r="XL20" s="242"/>
      <c r="XM20" s="242"/>
      <c r="XN20" s="242"/>
      <c r="XO20" s="242"/>
      <c r="XP20" s="242"/>
      <c r="XQ20" s="242"/>
      <c r="XR20" s="242"/>
      <c r="XS20" s="242"/>
      <c r="XT20" s="242"/>
      <c r="XU20" s="242"/>
      <c r="XV20" s="242"/>
      <c r="XW20" s="242"/>
      <c r="XX20" s="242"/>
      <c r="XY20" s="242"/>
      <c r="XZ20" s="242"/>
      <c r="YA20" s="242"/>
      <c r="YB20" s="242"/>
      <c r="YC20" s="242"/>
      <c r="YD20" s="242"/>
      <c r="YE20" s="242"/>
      <c r="YF20" s="242"/>
      <c r="YG20" s="242"/>
      <c r="YH20" s="242"/>
      <c r="YI20" s="242"/>
      <c r="YJ20" s="242"/>
      <c r="YK20" s="242"/>
      <c r="YL20" s="242"/>
      <c r="YM20" s="242"/>
      <c r="YN20" s="242"/>
      <c r="YO20" s="242"/>
      <c r="YP20" s="242"/>
      <c r="YQ20" s="242"/>
      <c r="YR20" s="242"/>
      <c r="YS20" s="242"/>
      <c r="YT20" s="242"/>
      <c r="YU20" s="242"/>
      <c r="YV20" s="242"/>
      <c r="YW20" s="242"/>
      <c r="YX20" s="242"/>
      <c r="YY20" s="242"/>
      <c r="YZ20" s="242"/>
      <c r="ZA20" s="242"/>
      <c r="ZB20" s="242"/>
      <c r="ZC20" s="242"/>
      <c r="ZD20" s="242"/>
      <c r="ZE20" s="242"/>
      <c r="ZF20" s="242"/>
      <c r="ZG20" s="242"/>
      <c r="ZH20" s="242"/>
      <c r="ZI20" s="242"/>
      <c r="ZJ20" s="242"/>
      <c r="ZK20" s="242"/>
      <c r="ZL20" s="242"/>
      <c r="ZM20" s="242"/>
      <c r="ZN20" s="242"/>
      <c r="ZO20" s="242"/>
      <c r="ZP20" s="242"/>
      <c r="ZQ20" s="242"/>
      <c r="ZR20" s="242"/>
      <c r="ZS20" s="242"/>
      <c r="ZT20" s="242"/>
      <c r="ZU20" s="242"/>
      <c r="ZV20" s="242"/>
      <c r="ZW20" s="242"/>
      <c r="ZX20" s="242"/>
      <c r="ZY20" s="242"/>
      <c r="ZZ20" s="242"/>
      <c r="AAA20" s="242"/>
      <c r="AAB20" s="242"/>
      <c r="AAC20" s="242"/>
      <c r="AAD20" s="242"/>
      <c r="AAE20" s="242"/>
      <c r="AAF20" s="242"/>
      <c r="AAG20" s="242"/>
      <c r="AAH20" s="242"/>
      <c r="AAI20" s="242"/>
      <c r="AAJ20" s="242"/>
      <c r="AAK20" s="242"/>
      <c r="AAL20" s="242"/>
      <c r="AAM20" s="242"/>
      <c r="AAN20" s="242"/>
      <c r="AAO20" s="242"/>
      <c r="AAP20" s="242"/>
      <c r="AAQ20" s="242"/>
      <c r="AAR20" s="242"/>
      <c r="AAS20" s="242"/>
      <c r="AAT20" s="242"/>
      <c r="AAU20" s="242"/>
      <c r="AAV20" s="242"/>
      <c r="AAW20" s="242"/>
      <c r="AAX20" s="242"/>
      <c r="AAY20" s="242"/>
      <c r="AAZ20" s="242"/>
      <c r="ABA20" s="242"/>
      <c r="ABB20" s="242"/>
      <c r="ABC20" s="242"/>
      <c r="ABD20" s="242"/>
      <c r="ABE20" s="242"/>
      <c r="ABF20" s="242"/>
      <c r="ABG20" s="242"/>
      <c r="ABH20" s="242"/>
      <c r="ABI20" s="242"/>
      <c r="ABJ20" s="242"/>
      <c r="ABK20" s="242"/>
      <c r="ABL20" s="242"/>
      <c r="ABM20" s="242"/>
      <c r="ABN20" s="242"/>
      <c r="ABO20" s="242"/>
      <c r="ABP20" s="242"/>
      <c r="ABQ20" s="242"/>
      <c r="ABR20" s="242"/>
      <c r="ABS20" s="242"/>
      <c r="ABT20" s="242"/>
      <c r="ABU20" s="242"/>
      <c r="ABV20" s="242"/>
      <c r="ABW20" s="242"/>
      <c r="ABX20" s="242"/>
      <c r="ABY20" s="242"/>
      <c r="ABZ20" s="242"/>
      <c r="ACA20" s="242"/>
      <c r="ACB20" s="242"/>
      <c r="ACC20" s="242"/>
      <c r="ACD20" s="242"/>
      <c r="ACE20" s="242"/>
      <c r="ACF20" s="242"/>
      <c r="ACG20" s="242"/>
      <c r="ACH20" s="242"/>
      <c r="ACI20" s="242"/>
      <c r="ACJ20" s="242"/>
      <c r="ACK20" s="242"/>
      <c r="ACL20" s="242"/>
      <c r="ACM20" s="242"/>
      <c r="ACN20" s="242"/>
      <c r="ACO20" s="242"/>
      <c r="ACP20" s="242"/>
      <c r="ACQ20" s="242"/>
      <c r="ACR20" s="242"/>
      <c r="ACS20" s="242"/>
      <c r="ACT20" s="242"/>
      <c r="ACU20" s="242"/>
      <c r="ACV20" s="242"/>
      <c r="ACW20" s="242"/>
      <c r="ACX20" s="242"/>
      <c r="ACY20" s="242"/>
      <c r="ACZ20" s="242"/>
      <c r="ADA20" s="242"/>
      <c r="ADB20" s="242"/>
      <c r="ADC20" s="242"/>
      <c r="ADD20" s="242"/>
      <c r="ADE20" s="242"/>
      <c r="ADF20" s="242"/>
      <c r="ADG20" s="242"/>
      <c r="ADH20" s="242"/>
      <c r="ADI20" s="242"/>
      <c r="ADJ20" s="242"/>
      <c r="ADK20" s="242"/>
      <c r="ADL20" s="242"/>
      <c r="ADM20" s="242"/>
      <c r="ADN20" s="242"/>
      <c r="ADO20" s="242"/>
      <c r="ADP20" s="242"/>
      <c r="ADQ20" s="242"/>
      <c r="ADR20" s="242"/>
      <c r="ADS20" s="242"/>
      <c r="ADT20" s="242"/>
      <c r="ADU20" s="242"/>
      <c r="ADV20" s="242"/>
      <c r="ADW20" s="242"/>
      <c r="ADX20" s="242"/>
      <c r="ADY20" s="242"/>
      <c r="ADZ20" s="242"/>
      <c r="AEA20" s="242"/>
      <c r="AEB20" s="242"/>
      <c r="AEC20" s="242"/>
      <c r="AED20" s="242"/>
      <c r="AEE20" s="242"/>
      <c r="AEF20" s="242"/>
      <c r="AEG20" s="242"/>
      <c r="AEH20" s="242"/>
      <c r="AEI20" s="242"/>
      <c r="AEJ20" s="242"/>
      <c r="AEK20" s="242"/>
      <c r="AEL20" s="242"/>
      <c r="AEM20" s="242"/>
      <c r="AEN20" s="242"/>
      <c r="AEO20" s="242"/>
      <c r="AEP20" s="242"/>
      <c r="AEQ20" s="242"/>
      <c r="AER20" s="242"/>
      <c r="AES20" s="242"/>
      <c r="AET20" s="242"/>
      <c r="AEU20" s="242"/>
      <c r="AEV20" s="242"/>
      <c r="AEW20" s="242"/>
      <c r="AEX20" s="242"/>
      <c r="AEY20" s="242"/>
      <c r="AEZ20" s="242"/>
      <c r="AFA20" s="242"/>
      <c r="AFB20" s="242"/>
      <c r="AFC20" s="242"/>
      <c r="AFD20" s="242"/>
      <c r="AFE20" s="242"/>
      <c r="AFF20" s="242"/>
      <c r="AFG20" s="242"/>
      <c r="AFH20" s="242"/>
      <c r="AFI20" s="242"/>
      <c r="AFJ20" s="242"/>
      <c r="AFK20" s="242"/>
      <c r="AFL20" s="242"/>
      <c r="AFM20" s="242"/>
      <c r="AFN20" s="242"/>
      <c r="AFO20" s="242"/>
      <c r="AFP20" s="242"/>
      <c r="AFQ20" s="242"/>
      <c r="AFR20" s="242"/>
      <c r="AFS20" s="242"/>
      <c r="AFT20" s="242"/>
      <c r="AFU20" s="242"/>
      <c r="AFV20" s="242"/>
      <c r="AFW20" s="242"/>
      <c r="AFX20" s="242"/>
      <c r="AFY20" s="242"/>
      <c r="AFZ20" s="242"/>
      <c r="AGA20" s="242"/>
      <c r="AGB20" s="242"/>
      <c r="AGC20" s="242"/>
      <c r="AGD20" s="242"/>
      <c r="AGE20" s="242"/>
      <c r="AGF20" s="242"/>
      <c r="AGG20" s="242"/>
      <c r="AGH20" s="242"/>
      <c r="AGI20" s="242"/>
      <c r="AGJ20" s="242"/>
      <c r="AGK20" s="242"/>
      <c r="AGL20" s="242"/>
      <c r="AGM20" s="242"/>
      <c r="AGN20" s="242"/>
      <c r="AGO20" s="242"/>
      <c r="AGP20" s="242"/>
      <c r="AGQ20" s="242"/>
      <c r="AGR20" s="242"/>
      <c r="AGS20" s="242"/>
      <c r="AGT20" s="242"/>
      <c r="AGU20" s="242"/>
      <c r="AGV20" s="242"/>
      <c r="AGW20" s="242"/>
      <c r="AGX20" s="242"/>
      <c r="AGY20" s="242"/>
      <c r="AGZ20" s="242"/>
      <c r="AHA20" s="242"/>
      <c r="AHB20" s="242"/>
      <c r="AHC20" s="242"/>
      <c r="AHD20" s="242"/>
      <c r="AHE20" s="242"/>
      <c r="AHF20" s="242"/>
      <c r="AHG20" s="242"/>
      <c r="AHH20" s="242"/>
      <c r="AHI20" s="242"/>
      <c r="AHJ20" s="242"/>
      <c r="AHK20" s="242"/>
      <c r="AHL20" s="242"/>
      <c r="AHM20" s="242"/>
      <c r="AHN20" s="242"/>
      <c r="AHO20" s="242"/>
      <c r="AHP20" s="242"/>
      <c r="AHQ20" s="242"/>
      <c r="AHR20" s="242"/>
      <c r="AHS20" s="242"/>
      <c r="AHT20" s="242"/>
      <c r="AHU20" s="242"/>
      <c r="AHV20" s="242"/>
      <c r="AHW20" s="242"/>
      <c r="AHX20" s="242"/>
      <c r="AHY20" s="242"/>
      <c r="AHZ20" s="242"/>
      <c r="AIA20" s="242"/>
      <c r="AIB20" s="242"/>
      <c r="AIC20" s="242"/>
      <c r="AID20" s="242"/>
      <c r="AIE20" s="242"/>
      <c r="AIF20" s="242"/>
      <c r="AIG20" s="242"/>
      <c r="AIH20" s="242"/>
      <c r="AII20" s="242"/>
      <c r="AIJ20" s="242"/>
      <c r="AIK20" s="242"/>
      <c r="AIL20" s="242"/>
      <c r="AIM20" s="242"/>
      <c r="AIN20" s="242"/>
      <c r="AIO20" s="242"/>
      <c r="AIP20" s="242"/>
      <c r="AIQ20" s="242"/>
      <c r="AIR20" s="242"/>
      <c r="AIS20" s="242"/>
      <c r="AIT20" s="242"/>
      <c r="AIU20" s="242"/>
      <c r="AIV20" s="242"/>
      <c r="AIW20" s="242"/>
      <c r="AIX20" s="242"/>
      <c r="AIY20" s="242"/>
      <c r="AIZ20" s="242"/>
      <c r="AJA20" s="242"/>
      <c r="AJB20" s="242"/>
      <c r="AJC20" s="242"/>
      <c r="AJD20" s="242"/>
      <c r="AJE20" s="242"/>
      <c r="AJF20" s="242"/>
      <c r="AJG20" s="242"/>
      <c r="AJH20" s="242"/>
      <c r="AJI20" s="242"/>
      <c r="AJJ20" s="242"/>
      <c r="AJK20" s="242"/>
      <c r="AJL20" s="242"/>
      <c r="AJM20" s="242"/>
      <c r="AJN20" s="242"/>
      <c r="AJO20" s="242"/>
      <c r="AJP20" s="242"/>
      <c r="AJQ20" s="242"/>
      <c r="AJR20" s="242"/>
      <c r="AJS20" s="242"/>
      <c r="AJT20" s="242"/>
      <c r="AJU20" s="242"/>
      <c r="AJV20" s="242"/>
      <c r="AJW20" s="242"/>
      <c r="AJX20" s="242"/>
      <c r="AJY20" s="242"/>
      <c r="AJZ20" s="242"/>
      <c r="AKA20" s="242"/>
      <c r="AKB20" s="242"/>
      <c r="AKC20" s="242"/>
      <c r="AKD20" s="242"/>
      <c r="AKE20" s="242"/>
      <c r="AKF20" s="242"/>
      <c r="AKG20" s="242"/>
      <c r="AKH20" s="242"/>
      <c r="AKI20" s="242"/>
      <c r="AKJ20" s="242"/>
      <c r="AKK20" s="242"/>
      <c r="AKL20" s="242"/>
      <c r="AKM20" s="242"/>
      <c r="AKN20" s="242"/>
      <c r="AKO20" s="242"/>
    </row>
    <row r="21" spans="1:977" s="250" customFormat="1" ht="27.75" customHeight="1" x14ac:dyDescent="0.25">
      <c r="A21" s="248"/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472">
        <v>1</v>
      </c>
      <c r="V21" s="472"/>
      <c r="W21" s="249">
        <v>2</v>
      </c>
      <c r="X21" s="249">
        <v>3</v>
      </c>
      <c r="Y21" s="249">
        <v>4</v>
      </c>
      <c r="Z21" s="249">
        <v>5</v>
      </c>
      <c r="AA21" s="249">
        <v>6</v>
      </c>
      <c r="AB21" s="249">
        <v>7</v>
      </c>
      <c r="AC21" s="249">
        <v>8</v>
      </c>
      <c r="AD21" s="249">
        <v>9</v>
      </c>
      <c r="AE21" s="249">
        <v>10</v>
      </c>
      <c r="AF21" s="249">
        <v>11</v>
      </c>
      <c r="AG21" s="249">
        <v>12</v>
      </c>
    </row>
    <row r="22" spans="1:977" s="255" customFormat="1" ht="28.5" customHeight="1" x14ac:dyDescent="0.25">
      <c r="A22" s="248">
        <v>0.01</v>
      </c>
      <c r="B22" s="248">
        <v>0.26</v>
      </c>
      <c r="C22" s="248">
        <v>0.51</v>
      </c>
      <c r="D22" s="248">
        <v>0.76000000000000023</v>
      </c>
      <c r="E22" s="248">
        <v>1.02</v>
      </c>
      <c r="F22" s="248">
        <v>1.2700000000000002</v>
      </c>
      <c r="G22" s="248">
        <v>1.5200000000000005</v>
      </c>
      <c r="H22" s="248">
        <v>1.7700000000000007</v>
      </c>
      <c r="I22" s="248">
        <v>2.0200000000000005</v>
      </c>
      <c r="J22" s="248">
        <v>2.2699999999999951</v>
      </c>
      <c r="K22" s="251">
        <f t="shared" ref="K22:T37" si="0">IF(LEN(X22)=0,"",1+ABS((X22*A22)/LEN(X22))+A22)</f>
        <v>11429.58142857143</v>
      </c>
      <c r="L22" s="251" t="str">
        <f t="shared" si="0"/>
        <v/>
      </c>
      <c r="M22" s="251" t="str">
        <f t="shared" si="0"/>
        <v/>
      </c>
      <c r="N22" s="251" t="str">
        <f t="shared" si="0"/>
        <v/>
      </c>
      <c r="O22" s="251" t="str">
        <f t="shared" si="0"/>
        <v/>
      </c>
      <c r="P22" s="251">
        <f t="shared" si="0"/>
        <v>292316.17428571434</v>
      </c>
      <c r="Q22" s="251">
        <f t="shared" si="0"/>
        <v>23574.680000000008</v>
      </c>
      <c r="R22" s="251">
        <f t="shared" si="0"/>
        <v>2449864.5742857154</v>
      </c>
      <c r="S22" s="251" t="str">
        <f t="shared" si="0"/>
        <v/>
      </c>
      <c r="T22" s="251" t="str">
        <f t="shared" si="0"/>
        <v/>
      </c>
      <c r="U22" s="468" t="s">
        <v>691</v>
      </c>
      <c r="V22" s="468"/>
      <c r="W22" s="240">
        <v>901</v>
      </c>
      <c r="X22" s="252">
        <v>8000000</v>
      </c>
      <c r="Y22" s="253"/>
      <c r="Z22" s="253"/>
      <c r="AA22" s="253"/>
      <c r="AB22" s="253"/>
      <c r="AC22" s="253">
        <f>[3]IPK!$AC$40</f>
        <v>1611179</v>
      </c>
      <c r="AD22" s="253">
        <f>[3]IPK!$AD$40</f>
        <v>77540</v>
      </c>
      <c r="AE22" s="254">
        <f>IFERROR(IF(AND(X22,Y22,Z22,AA22,AB22,AC22,AD22)="","",SUM(X22,Y22,Z22,AA22,AB22,AC22,AD22)),"")</f>
        <v>9688719</v>
      </c>
      <c r="AF22" s="253"/>
      <c r="AG22" s="254" t="str">
        <f>IFERROR(IF(AND(AE22,AF22)="","",IF(#REF!="Konsolidovani",SUM(AE22,AF22),"")),"")</f>
        <v/>
      </c>
    </row>
    <row r="23" spans="1:977" s="250" customFormat="1" ht="28.5" customHeight="1" x14ac:dyDescent="0.25">
      <c r="A23" s="248">
        <v>0.02</v>
      </c>
      <c r="B23" s="248">
        <v>0.27</v>
      </c>
      <c r="C23" s="248">
        <v>0.52</v>
      </c>
      <c r="D23" s="248">
        <v>0.77000000000000024</v>
      </c>
      <c r="E23" s="248">
        <v>1.03</v>
      </c>
      <c r="F23" s="248">
        <v>1.2800000000000002</v>
      </c>
      <c r="G23" s="248">
        <v>1.5300000000000005</v>
      </c>
      <c r="H23" s="248">
        <v>1.7800000000000007</v>
      </c>
      <c r="I23" s="248">
        <v>2.0300000000000002</v>
      </c>
      <c r="J23" s="248">
        <v>2.2799999999999949</v>
      </c>
      <c r="K23" s="251" t="str">
        <f t="shared" si="0"/>
        <v/>
      </c>
      <c r="L23" s="251" t="str">
        <f t="shared" si="0"/>
        <v/>
      </c>
      <c r="M23" s="251" t="str">
        <f t="shared" si="0"/>
        <v/>
      </c>
      <c r="N23" s="251" t="str">
        <f t="shared" si="0"/>
        <v/>
      </c>
      <c r="O23" s="251" t="str">
        <f t="shared" si="0"/>
        <v/>
      </c>
      <c r="P23" s="251" t="str">
        <f t="shared" si="0"/>
        <v/>
      </c>
      <c r="Q23" s="251" t="str">
        <f t="shared" si="0"/>
        <v/>
      </c>
      <c r="R23" s="251" t="str">
        <f t="shared" si="0"/>
        <v/>
      </c>
      <c r="S23" s="251" t="str">
        <f t="shared" si="0"/>
        <v/>
      </c>
      <c r="T23" s="251" t="str">
        <f t="shared" si="0"/>
        <v/>
      </c>
      <c r="U23" s="467" t="s">
        <v>596</v>
      </c>
      <c r="V23" s="467"/>
      <c r="W23" s="257">
        <v>902</v>
      </c>
      <c r="X23" s="258"/>
      <c r="Y23" s="258"/>
      <c r="Z23" s="258"/>
      <c r="AA23" s="258"/>
      <c r="AB23" s="258"/>
      <c r="AC23" s="258"/>
      <c r="AD23" s="258"/>
      <c r="AE23" s="259" t="str">
        <f>IFERROR(IF(AND(X23,Y23,Z23,AA23,AB23,AC23,AD23)="","",SUM(X23,Y23,Z23,AA23,AB23,AC23,AD23)),"")</f>
        <v/>
      </c>
      <c r="AF23" s="258"/>
      <c r="AG23" s="254" t="str">
        <f>IFERROR(IF(AND(AE23,AF23)="","",IF(#REF!="Konsolidovani",SUM(AE23,AF23),"")),"")</f>
        <v/>
      </c>
    </row>
    <row r="24" spans="1:977" s="250" customFormat="1" ht="28.5" customHeight="1" x14ac:dyDescent="0.25">
      <c r="A24" s="248">
        <v>0.03</v>
      </c>
      <c r="B24" s="248">
        <v>0.28000000000000003</v>
      </c>
      <c r="C24" s="248">
        <v>0.53</v>
      </c>
      <c r="D24" s="248">
        <v>0.78000000000000025</v>
      </c>
      <c r="E24" s="248">
        <v>1.04</v>
      </c>
      <c r="F24" s="248">
        <v>1.2900000000000003</v>
      </c>
      <c r="G24" s="248">
        <v>1.5400000000000005</v>
      </c>
      <c r="H24" s="248">
        <v>1.7900000000000007</v>
      </c>
      <c r="I24" s="248">
        <v>2.04</v>
      </c>
      <c r="J24" s="248">
        <v>2.2899999999999947</v>
      </c>
      <c r="K24" s="251" t="str">
        <f t="shared" si="0"/>
        <v/>
      </c>
      <c r="L24" s="251" t="str">
        <f t="shared" si="0"/>
        <v/>
      </c>
      <c r="M24" s="251" t="str">
        <f t="shared" si="0"/>
        <v/>
      </c>
      <c r="N24" s="251" t="str">
        <f t="shared" si="0"/>
        <v/>
      </c>
      <c r="O24" s="251" t="str">
        <f t="shared" si="0"/>
        <v/>
      </c>
      <c r="P24" s="251" t="str">
        <f t="shared" si="0"/>
        <v/>
      </c>
      <c r="Q24" s="251" t="str">
        <f t="shared" si="0"/>
        <v/>
      </c>
      <c r="R24" s="251" t="str">
        <f t="shared" si="0"/>
        <v/>
      </c>
      <c r="S24" s="251" t="str">
        <f t="shared" si="0"/>
        <v/>
      </c>
      <c r="T24" s="251" t="str">
        <f t="shared" si="0"/>
        <v/>
      </c>
      <c r="U24" s="467" t="s">
        <v>597</v>
      </c>
      <c r="V24" s="467"/>
      <c r="W24" s="257">
        <v>903</v>
      </c>
      <c r="X24" s="258"/>
      <c r="Y24" s="258"/>
      <c r="Z24" s="258"/>
      <c r="AA24" s="258"/>
      <c r="AB24" s="258"/>
      <c r="AC24" s="258"/>
      <c r="AD24" s="258"/>
      <c r="AE24" s="259" t="str">
        <f>IFERROR(IF(AND(X24,Y24,Z24,AA24,AB24,AC24,AD24)="","",SUM(X24,Y24,Z24,AA24,AB24,AC24,AD24)),"")</f>
        <v/>
      </c>
      <c r="AF24" s="258"/>
      <c r="AG24" s="254" t="str">
        <f>IFERROR(IF(AND(AE24,AF24)="","",IF(#REF!="Konsolidovani",SUM(AE24,AF24),"")),"")</f>
        <v/>
      </c>
    </row>
    <row r="25" spans="1:977" s="255" customFormat="1" ht="28.5" customHeight="1" x14ac:dyDescent="0.25">
      <c r="A25" s="248">
        <v>0.04</v>
      </c>
      <c r="B25" s="248">
        <v>0.28999999999999998</v>
      </c>
      <c r="C25" s="248">
        <v>0.54</v>
      </c>
      <c r="D25" s="248">
        <v>0.79000000000000026</v>
      </c>
      <c r="E25" s="248">
        <v>1.05</v>
      </c>
      <c r="F25" s="248">
        <v>1.3000000000000003</v>
      </c>
      <c r="G25" s="248">
        <v>1.5500000000000005</v>
      </c>
      <c r="H25" s="248">
        <v>1.8000000000000007</v>
      </c>
      <c r="I25" s="248">
        <v>2.0499999999999998</v>
      </c>
      <c r="J25" s="248">
        <v>2.2999999999999945</v>
      </c>
      <c r="K25" s="251">
        <f t="shared" si="0"/>
        <v>45715.325714285718</v>
      </c>
      <c r="L25" s="251" t="str">
        <f t="shared" si="0"/>
        <v/>
      </c>
      <c r="M25" s="251" t="str">
        <f t="shared" si="0"/>
        <v/>
      </c>
      <c r="N25" s="251" t="str">
        <f t="shared" si="0"/>
        <v/>
      </c>
      <c r="O25" s="251" t="str">
        <f t="shared" si="0"/>
        <v/>
      </c>
      <c r="P25" s="251">
        <f t="shared" si="0"/>
        <v>299221.25714285718</v>
      </c>
      <c r="Q25" s="251">
        <f t="shared" si="0"/>
        <v>24039.950000000008</v>
      </c>
      <c r="R25" s="251">
        <f t="shared" si="0"/>
        <v>2491387.6857142863</v>
      </c>
      <c r="S25" s="251" t="str">
        <f t="shared" si="0"/>
        <v/>
      </c>
      <c r="T25" s="251" t="str">
        <f t="shared" si="0"/>
        <v/>
      </c>
      <c r="U25" s="466" t="s">
        <v>692</v>
      </c>
      <c r="V25" s="466"/>
      <c r="W25" s="240">
        <v>904</v>
      </c>
      <c r="X25" s="254">
        <f>IFERROR(IF(AND(X22,X23,X24)="","",SUM(X22,X23,X24)),"")</f>
        <v>8000000</v>
      </c>
      <c r="Y25" s="254" t="str">
        <f t="shared" ref="Y25:AF25" si="1">IFERROR(IF(AND(Y22,Y23,Y24)="","",SUM(Y22,Y23,Y24)),"")</f>
        <v/>
      </c>
      <c r="Z25" s="254" t="str">
        <f t="shared" si="1"/>
        <v/>
      </c>
      <c r="AA25" s="254" t="str">
        <f t="shared" si="1"/>
        <v/>
      </c>
      <c r="AB25" s="254" t="str">
        <f t="shared" si="1"/>
        <v/>
      </c>
      <c r="AC25" s="254">
        <f t="shared" si="1"/>
        <v>1611179</v>
      </c>
      <c r="AD25" s="254">
        <f t="shared" si="1"/>
        <v>77540</v>
      </c>
      <c r="AE25" s="254">
        <f>IFERROR(IF(AND(X25,Y25,Z25,AA25,AB25,AC25,AD25)="","",SUM(X25,Y25,Z25,AA25,AB25,AC25,AD25)),"")</f>
        <v>9688719</v>
      </c>
      <c r="AF25" s="254" t="str">
        <f t="shared" si="1"/>
        <v/>
      </c>
      <c r="AG25" s="254" t="str">
        <f>IFERROR(IF(AND(AE25,AF25)="","",IF(#REF!="Konsolidovani",SUM(AE25,AF25),"")),"")</f>
        <v/>
      </c>
    </row>
    <row r="26" spans="1:977" s="255" customFormat="1" ht="28.5" customHeight="1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60"/>
      <c r="V26" s="261"/>
      <c r="W26" s="262"/>
      <c r="X26" s="263"/>
      <c r="Y26" s="263"/>
      <c r="Z26" s="263"/>
      <c r="AA26" s="263"/>
      <c r="AB26" s="263"/>
      <c r="AC26" s="263"/>
      <c r="AD26" s="263"/>
      <c r="AE26" s="263"/>
      <c r="AF26" s="263"/>
      <c r="AG26" s="264"/>
    </row>
    <row r="27" spans="1:977" s="250" customFormat="1" ht="28.5" customHeight="1" x14ac:dyDescent="0.25">
      <c r="A27" s="248">
        <v>0.05</v>
      </c>
      <c r="B27" s="248">
        <v>0.3</v>
      </c>
      <c r="C27" s="248">
        <v>0.55000000000000004</v>
      </c>
      <c r="D27" s="248">
        <v>0.80000000000000027</v>
      </c>
      <c r="E27" s="248">
        <v>1.06</v>
      </c>
      <c r="F27" s="248">
        <v>1.3100000000000003</v>
      </c>
      <c r="G27" s="248">
        <v>1.5600000000000005</v>
      </c>
      <c r="H27" s="248">
        <v>1.8100000000000007</v>
      </c>
      <c r="I27" s="248">
        <v>2.0599999999999996</v>
      </c>
      <c r="J27" s="248">
        <v>2.3099999999999943</v>
      </c>
      <c r="K27" s="251" t="str">
        <f t="shared" si="0"/>
        <v/>
      </c>
      <c r="L27" s="251" t="str">
        <f t="shared" si="0"/>
        <v/>
      </c>
      <c r="M27" s="251" t="str">
        <f t="shared" si="0"/>
        <v/>
      </c>
      <c r="N27" s="251" t="str">
        <f t="shared" si="0"/>
        <v/>
      </c>
      <c r="O27" s="251" t="str">
        <f t="shared" si="0"/>
        <v/>
      </c>
      <c r="P27" s="251" t="str">
        <f t="shared" si="0"/>
        <v/>
      </c>
      <c r="Q27" s="251">
        <f t="shared" si="0"/>
        <v>2.5600000000000005</v>
      </c>
      <c r="R27" s="251">
        <f t="shared" si="0"/>
        <v>2.8100000000000005</v>
      </c>
      <c r="S27" s="251" t="str">
        <f t="shared" si="0"/>
        <v/>
      </c>
      <c r="T27" s="251" t="str">
        <f t="shared" si="0"/>
        <v/>
      </c>
      <c r="U27" s="467" t="s">
        <v>598</v>
      </c>
      <c r="V27" s="467"/>
      <c r="W27" s="257">
        <v>905</v>
      </c>
      <c r="X27" s="258"/>
      <c r="Y27" s="258"/>
      <c r="Z27" s="258"/>
      <c r="AA27" s="258"/>
      <c r="AB27" s="258"/>
      <c r="AC27" s="258"/>
      <c r="AD27" s="258">
        <f>[3]IPK!$AD$49</f>
        <v>0</v>
      </c>
      <c r="AE27" s="259">
        <f>IFERROR(IF(AND(X27,Y27,Z27,AA27,AB27,AC27,AD27)="","",SUM(X27,Y27,Z27,AA27,AB27,AC27,AD27)),"")</f>
        <v>0</v>
      </c>
      <c r="AF27" s="258"/>
      <c r="AG27" s="259" t="str">
        <f>IFERROR(IF(AND(AE27,AF27)="","",IF(#REF!="Konsolidovani",SUM(AE27,AF27),"")),"")</f>
        <v/>
      </c>
    </row>
    <row r="28" spans="1:977" s="250" customFormat="1" ht="28.5" customHeight="1" x14ac:dyDescent="0.25">
      <c r="A28" s="248">
        <v>0.06</v>
      </c>
      <c r="B28" s="248">
        <v>0.31</v>
      </c>
      <c r="C28" s="248">
        <v>0.56000000000000005</v>
      </c>
      <c r="D28" s="248">
        <v>0.81000000000000028</v>
      </c>
      <c r="E28" s="248">
        <v>1.07</v>
      </c>
      <c r="F28" s="248">
        <v>1.3200000000000003</v>
      </c>
      <c r="G28" s="248">
        <v>1.5700000000000005</v>
      </c>
      <c r="H28" s="248">
        <v>1.8200000000000007</v>
      </c>
      <c r="I28" s="248">
        <v>2.0699999999999994</v>
      </c>
      <c r="J28" s="248">
        <v>2.3199999999999941</v>
      </c>
      <c r="K28" s="251" t="str">
        <f t="shared" si="0"/>
        <v/>
      </c>
      <c r="L28" s="251" t="str">
        <f t="shared" si="0"/>
        <v/>
      </c>
      <c r="M28" s="251" t="str">
        <f t="shared" si="0"/>
        <v/>
      </c>
      <c r="N28" s="251" t="str">
        <f t="shared" si="0"/>
        <v/>
      </c>
      <c r="O28" s="251" t="str">
        <f t="shared" si="0"/>
        <v/>
      </c>
      <c r="P28" s="251" t="str">
        <f t="shared" si="0"/>
        <v/>
      </c>
      <c r="Q28" s="251" t="str">
        <f t="shared" si="0"/>
        <v/>
      </c>
      <c r="R28" s="251" t="str">
        <f t="shared" si="0"/>
        <v/>
      </c>
      <c r="S28" s="251" t="str">
        <f t="shared" si="0"/>
        <v/>
      </c>
      <c r="T28" s="251" t="str">
        <f t="shared" si="0"/>
        <v/>
      </c>
      <c r="U28" s="467" t="s">
        <v>599</v>
      </c>
      <c r="V28" s="467"/>
      <c r="W28" s="257">
        <v>906</v>
      </c>
      <c r="X28" s="258"/>
      <c r="Y28" s="258"/>
      <c r="Z28" s="258"/>
      <c r="AA28" s="258"/>
      <c r="AB28" s="258"/>
      <c r="AC28" s="258"/>
      <c r="AD28" s="258"/>
      <c r="AE28" s="259" t="str">
        <f>IFERROR(IF(AND(X28,Y28,Z28,AA28,AB28,AC28,AD28)="","",SUM(X28,Y28,Z28,AA28,AB28,AC28,AD28)),"")</f>
        <v/>
      </c>
      <c r="AF28" s="258"/>
      <c r="AG28" s="259" t="str">
        <f>IFERROR(IF(AND(AE28,AF28)="","",IF(#REF!="Konsolidovani",SUM(AE28,AF28),"")),"")</f>
        <v/>
      </c>
    </row>
    <row r="29" spans="1:977" s="255" customFormat="1" ht="28.5" customHeight="1" x14ac:dyDescent="0.25">
      <c r="A29" s="248">
        <v>7.0000000000000007E-2</v>
      </c>
      <c r="B29" s="248">
        <v>0.32</v>
      </c>
      <c r="C29" s="248">
        <v>0.57000000000000006</v>
      </c>
      <c r="D29" s="248">
        <v>0.82000000000000028</v>
      </c>
      <c r="E29" s="248">
        <v>1.08</v>
      </c>
      <c r="F29" s="248">
        <v>1.3300000000000003</v>
      </c>
      <c r="G29" s="248">
        <v>1.5800000000000005</v>
      </c>
      <c r="H29" s="248">
        <v>1.8300000000000007</v>
      </c>
      <c r="I29" s="248">
        <v>2.0799999999999992</v>
      </c>
      <c r="J29" s="248">
        <v>2.3299999999999939</v>
      </c>
      <c r="K29" s="251" t="str">
        <f t="shared" si="0"/>
        <v/>
      </c>
      <c r="L29" s="251" t="str">
        <f t="shared" si="0"/>
        <v/>
      </c>
      <c r="M29" s="251" t="str">
        <f t="shared" si="0"/>
        <v/>
      </c>
      <c r="N29" s="251" t="str">
        <f t="shared" si="0"/>
        <v/>
      </c>
      <c r="O29" s="251" t="str">
        <f t="shared" si="0"/>
        <v/>
      </c>
      <c r="P29" s="251" t="str">
        <f t="shared" si="0"/>
        <v/>
      </c>
      <c r="Q29" s="251">
        <f t="shared" si="0"/>
        <v>2.5800000000000005</v>
      </c>
      <c r="R29" s="251">
        <f t="shared" si="0"/>
        <v>2.830000000000001</v>
      </c>
      <c r="S29" s="251" t="str">
        <f t="shared" si="0"/>
        <v/>
      </c>
      <c r="T29" s="251" t="str">
        <f t="shared" si="0"/>
        <v/>
      </c>
      <c r="U29" s="466" t="s">
        <v>600</v>
      </c>
      <c r="V29" s="467"/>
      <c r="W29" s="240">
        <v>907</v>
      </c>
      <c r="X29" s="254" t="str">
        <f>IFERROR(IF(AND(X27,X28)="","",SUM(X27,X28)),"")</f>
        <v/>
      </c>
      <c r="Y29" s="254" t="str">
        <f t="shared" ref="Y29:AF29" si="2">IFERROR(IF(AND(Y27,Y28)="","",SUM(Y27,Y28)),"")</f>
        <v/>
      </c>
      <c r="Z29" s="254" t="str">
        <f t="shared" si="2"/>
        <v/>
      </c>
      <c r="AA29" s="254" t="str">
        <f t="shared" si="2"/>
        <v/>
      </c>
      <c r="AB29" s="254" t="str">
        <f t="shared" si="2"/>
        <v/>
      </c>
      <c r="AC29" s="254" t="str">
        <f t="shared" si="2"/>
        <v/>
      </c>
      <c r="AD29" s="254">
        <f t="shared" si="2"/>
        <v>0</v>
      </c>
      <c r="AE29" s="254">
        <f>IFERROR(IF(AND(X29,Y29,Z29,AA29,AB29,AC29,AD29)="","",SUM(X29,Y29,Z29,AA29,AB29,AC29,AD29)),"")</f>
        <v>0</v>
      </c>
      <c r="AF29" s="254" t="str">
        <f t="shared" si="2"/>
        <v/>
      </c>
      <c r="AG29" s="259" t="str">
        <f>IFERROR(IF(AND(AE29,AF29)="","",IF(#REF!="Konsolidovani",SUM(AE29,AF29),"")),"")</f>
        <v/>
      </c>
      <c r="AH29" s="250"/>
    </row>
    <row r="30" spans="1:977" s="255" customFormat="1" ht="28.5" customHeight="1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65"/>
      <c r="V30" s="266"/>
      <c r="W30" s="267"/>
      <c r="X30" s="268"/>
      <c r="Y30" s="268"/>
      <c r="Z30" s="268"/>
      <c r="AA30" s="268"/>
      <c r="AB30" s="268"/>
      <c r="AC30" s="268"/>
      <c r="AD30" s="268"/>
      <c r="AE30" s="268"/>
      <c r="AF30" s="268"/>
      <c r="AG30" s="269"/>
      <c r="AH30" s="250"/>
    </row>
    <row r="31" spans="1:977" s="250" customFormat="1" ht="28.5" customHeight="1" x14ac:dyDescent="0.25">
      <c r="A31" s="248">
        <v>0.08</v>
      </c>
      <c r="B31" s="248">
        <v>0.33</v>
      </c>
      <c r="C31" s="248">
        <v>0.58000000000000007</v>
      </c>
      <c r="D31" s="248">
        <v>0.83000000000000029</v>
      </c>
      <c r="E31" s="248">
        <v>1.0900000000000001</v>
      </c>
      <c r="F31" s="248">
        <v>1.3400000000000003</v>
      </c>
      <c r="G31" s="248">
        <v>1.5900000000000005</v>
      </c>
      <c r="H31" s="248">
        <v>1.8400000000000007</v>
      </c>
      <c r="I31" s="248">
        <v>2.089999999999999</v>
      </c>
      <c r="J31" s="248">
        <v>2.3399999999999936</v>
      </c>
      <c r="K31" s="251" t="str">
        <f t="shared" si="0"/>
        <v/>
      </c>
      <c r="L31" s="251" t="str">
        <f t="shared" si="0"/>
        <v/>
      </c>
      <c r="M31" s="251" t="str">
        <f t="shared" si="0"/>
        <v/>
      </c>
      <c r="N31" s="251" t="str">
        <f t="shared" si="0"/>
        <v/>
      </c>
      <c r="O31" s="251" t="str">
        <f t="shared" si="0"/>
        <v/>
      </c>
      <c r="P31" s="251" t="str">
        <f t="shared" si="0"/>
        <v/>
      </c>
      <c r="Q31" s="251" t="str">
        <f t="shared" si="0"/>
        <v/>
      </c>
      <c r="R31" s="251" t="str">
        <f t="shared" si="0"/>
        <v/>
      </c>
      <c r="S31" s="251" t="str">
        <f t="shared" si="0"/>
        <v/>
      </c>
      <c r="T31" s="251" t="str">
        <f t="shared" si="0"/>
        <v/>
      </c>
      <c r="U31" s="467" t="s">
        <v>601</v>
      </c>
      <c r="V31" s="467"/>
      <c r="W31" s="257">
        <v>908</v>
      </c>
      <c r="X31" s="258"/>
      <c r="Y31" s="258"/>
      <c r="Z31" s="258"/>
      <c r="AA31" s="258"/>
      <c r="AB31" s="258"/>
      <c r="AC31" s="258"/>
      <c r="AD31" s="258"/>
      <c r="AE31" s="259" t="str">
        <f>IFERROR(IF(AND(X31,Y31,Z31,AA31,AB31,AC31,AD31)="","",SUM(X31,Y31,Z31,AA31,AB31,AC31,AD31)),"")</f>
        <v/>
      </c>
      <c r="AF31" s="258"/>
      <c r="AG31" s="259" t="str">
        <f>IFERROR(IF(AND(AE31,AF31)="","",IF(#REF!="Konsolidovani",SUM(AE31,AF31),"")),"")</f>
        <v/>
      </c>
    </row>
    <row r="32" spans="1:977" s="250" customFormat="1" ht="28.5" customHeight="1" x14ac:dyDescent="0.25">
      <c r="A32" s="248">
        <v>0.09</v>
      </c>
      <c r="B32" s="248">
        <v>0.34</v>
      </c>
      <c r="C32" s="248">
        <v>0.59000000000000008</v>
      </c>
      <c r="D32" s="248">
        <v>0.8400000000000003</v>
      </c>
      <c r="E32" s="248">
        <v>1.1000000000000001</v>
      </c>
      <c r="F32" s="248">
        <v>1.3500000000000003</v>
      </c>
      <c r="G32" s="248">
        <v>1.6000000000000005</v>
      </c>
      <c r="H32" s="248">
        <v>1.8500000000000008</v>
      </c>
      <c r="I32" s="248">
        <v>2.0999999999999988</v>
      </c>
      <c r="J32" s="248">
        <v>2.3499999999999934</v>
      </c>
      <c r="K32" s="251" t="str">
        <f t="shared" si="0"/>
        <v/>
      </c>
      <c r="L32" s="251" t="str">
        <f t="shared" si="0"/>
        <v/>
      </c>
      <c r="M32" s="251" t="str">
        <f t="shared" si="0"/>
        <v/>
      </c>
      <c r="N32" s="251" t="str">
        <f t="shared" si="0"/>
        <v/>
      </c>
      <c r="O32" s="251" t="str">
        <f t="shared" si="0"/>
        <v/>
      </c>
      <c r="P32" s="251" t="str">
        <f t="shared" si="0"/>
        <v/>
      </c>
      <c r="Q32" s="251" t="str">
        <f t="shared" si="0"/>
        <v/>
      </c>
      <c r="R32" s="251" t="str">
        <f t="shared" si="0"/>
        <v/>
      </c>
      <c r="S32" s="251" t="str">
        <f t="shared" si="0"/>
        <v/>
      </c>
      <c r="T32" s="251" t="str">
        <f t="shared" si="0"/>
        <v/>
      </c>
      <c r="U32" s="467" t="s">
        <v>602</v>
      </c>
      <c r="V32" s="467"/>
      <c r="W32" s="257">
        <v>909</v>
      </c>
      <c r="X32" s="258"/>
      <c r="Y32" s="258"/>
      <c r="Z32" s="258"/>
      <c r="AA32" s="258"/>
      <c r="AB32" s="258"/>
      <c r="AC32" s="258"/>
      <c r="AD32" s="258"/>
      <c r="AE32" s="259" t="str">
        <f>IFERROR(IF(AND(X32,Y32,Z32,AA32,AB32,AC32,AD32)="","",SUM(X32,Y32,Z32,AA32,AB32,AC32,AD32)),"")</f>
        <v/>
      </c>
      <c r="AF32" s="258"/>
      <c r="AG32" s="259" t="str">
        <f>IFERROR(IF(AND(AE32,AF32)="","",IF(#REF!="Konsolidovani",SUM(AE32,AF32),"")),"")</f>
        <v/>
      </c>
    </row>
    <row r="33" spans="1:33" s="250" customFormat="1" ht="28.5" customHeight="1" x14ac:dyDescent="0.25">
      <c r="A33" s="248">
        <v>0.1</v>
      </c>
      <c r="B33" s="248">
        <v>0.35</v>
      </c>
      <c r="C33" s="248">
        <v>0.60000000000000009</v>
      </c>
      <c r="D33" s="248">
        <v>0.85000000000000031</v>
      </c>
      <c r="E33" s="248">
        <v>1.1100000000000001</v>
      </c>
      <c r="F33" s="248">
        <v>1.3600000000000003</v>
      </c>
      <c r="G33" s="248">
        <v>1.6100000000000005</v>
      </c>
      <c r="H33" s="248">
        <v>1.8600000000000008</v>
      </c>
      <c r="I33" s="248">
        <v>2.1099999999999985</v>
      </c>
      <c r="J33" s="248">
        <v>2.3599999999999932</v>
      </c>
      <c r="K33" s="251" t="str">
        <f t="shared" si="0"/>
        <v/>
      </c>
      <c r="L33" s="251" t="str">
        <f t="shared" si="0"/>
        <v/>
      </c>
      <c r="M33" s="251" t="str">
        <f t="shared" si="0"/>
        <v/>
      </c>
      <c r="N33" s="251" t="str">
        <f t="shared" si="0"/>
        <v/>
      </c>
      <c r="O33" s="251" t="str">
        <f t="shared" si="0"/>
        <v/>
      </c>
      <c r="P33" s="251" t="str">
        <f t="shared" si="0"/>
        <v/>
      </c>
      <c r="Q33" s="251" t="str">
        <f t="shared" si="0"/>
        <v/>
      </c>
      <c r="R33" s="251" t="str">
        <f t="shared" si="0"/>
        <v/>
      </c>
      <c r="S33" s="251" t="str">
        <f t="shared" si="0"/>
        <v/>
      </c>
      <c r="T33" s="251" t="str">
        <f t="shared" si="0"/>
        <v/>
      </c>
      <c r="U33" s="467" t="s">
        <v>603</v>
      </c>
      <c r="V33" s="467"/>
      <c r="W33" s="257">
        <v>910</v>
      </c>
      <c r="X33" s="258"/>
      <c r="Y33" s="258"/>
      <c r="Z33" s="258"/>
      <c r="AA33" s="258"/>
      <c r="AB33" s="258"/>
      <c r="AC33" s="258"/>
      <c r="AD33" s="258"/>
      <c r="AE33" s="259" t="str">
        <f>IFERROR(IF(AND(X33,Y33,Z33,AA33,AB33,AC33,AD33)="","",SUM(X33,Y33,Z33,AA33,AB33,AC33,AD33)),"")</f>
        <v/>
      </c>
      <c r="AF33" s="258"/>
      <c r="AG33" s="259" t="str">
        <f>IFERROR(IF(AND(AE33,AF33)="","",IF(#REF!="Konsolidovani",SUM(AE33,AF33),"")),"")</f>
        <v/>
      </c>
    </row>
    <row r="34" spans="1:33" s="250" customFormat="1" ht="28.5" customHeight="1" x14ac:dyDescent="0.25">
      <c r="A34" s="248">
        <v>0.11</v>
      </c>
      <c r="B34" s="248">
        <v>0.36</v>
      </c>
      <c r="C34" s="248">
        <v>0.6100000000000001</v>
      </c>
      <c r="D34" s="248">
        <v>0.86000000000000032</v>
      </c>
      <c r="E34" s="248">
        <v>1.1200000000000001</v>
      </c>
      <c r="F34" s="248">
        <v>1.3700000000000003</v>
      </c>
      <c r="G34" s="248">
        <v>1.6200000000000006</v>
      </c>
      <c r="H34" s="248">
        <v>1.8700000000000008</v>
      </c>
      <c r="I34" s="248">
        <v>2.1199999999999983</v>
      </c>
      <c r="J34" s="248">
        <v>2.369999999999993</v>
      </c>
      <c r="K34" s="251" t="str">
        <f t="shared" si="0"/>
        <v/>
      </c>
      <c r="L34" s="251" t="str">
        <f t="shared" si="0"/>
        <v/>
      </c>
      <c r="M34" s="251" t="str">
        <f t="shared" si="0"/>
        <v/>
      </c>
      <c r="N34" s="251" t="str">
        <f t="shared" si="0"/>
        <v/>
      </c>
      <c r="O34" s="251" t="str">
        <f t="shared" si="0"/>
        <v/>
      </c>
      <c r="P34" s="251">
        <f t="shared" si="0"/>
        <v>21248.330000000005</v>
      </c>
      <c r="Q34" s="251">
        <f t="shared" si="0"/>
        <v>20938.420000000006</v>
      </c>
      <c r="R34" s="251">
        <f t="shared" si="0"/>
        <v>2.870000000000001</v>
      </c>
      <c r="S34" s="251" t="str">
        <f t="shared" si="0"/>
        <v/>
      </c>
      <c r="T34" s="251" t="str">
        <f t="shared" si="0"/>
        <v/>
      </c>
      <c r="U34" s="467" t="s">
        <v>604</v>
      </c>
      <c r="V34" s="467"/>
      <c r="W34" s="257">
        <v>911</v>
      </c>
      <c r="X34" s="258"/>
      <c r="Y34" s="258"/>
      <c r="Z34" s="258"/>
      <c r="AA34" s="258"/>
      <c r="AB34" s="258"/>
      <c r="AC34" s="258">
        <f>[3]IPK!$AC$52</f>
        <v>77540</v>
      </c>
      <c r="AD34" s="258">
        <f>[3]IPK!$AD$52</f>
        <v>-77540</v>
      </c>
      <c r="AE34" s="259">
        <f>IFERROR(IF(AND(X34,Y34,Z34,AA34,AB34,AC34,AD34)="","",SUM(X34,Y34,Z34,AA34,AB34,AC34,AD34)),"")</f>
        <v>0</v>
      </c>
      <c r="AF34" s="258"/>
      <c r="AG34" s="259" t="str">
        <f>IFERROR(IF(AND(AE34,AF34)="","",IF(#REF!="Konsolidovani",SUM(AE34,AF34),"")),"")</f>
        <v/>
      </c>
    </row>
    <row r="35" spans="1:33" s="255" customFormat="1" ht="28.5" customHeight="1" x14ac:dyDescent="0.25">
      <c r="A35" s="248">
        <v>0.12</v>
      </c>
      <c r="B35" s="248">
        <v>0.37</v>
      </c>
      <c r="C35" s="248">
        <v>0.62000000000000011</v>
      </c>
      <c r="D35" s="248">
        <v>0.87000000000000033</v>
      </c>
      <c r="E35" s="248">
        <v>1.1300000000000001</v>
      </c>
      <c r="F35" s="248">
        <v>1.3800000000000003</v>
      </c>
      <c r="G35" s="248">
        <v>1.6300000000000006</v>
      </c>
      <c r="H35" s="248">
        <v>1.8800000000000008</v>
      </c>
      <c r="I35" s="248">
        <v>2.1299999999999981</v>
      </c>
      <c r="J35" s="248">
        <v>2.3799999999999928</v>
      </c>
      <c r="K35" s="251" t="str">
        <f t="shared" si="0"/>
        <v/>
      </c>
      <c r="L35" s="251" t="str">
        <f t="shared" si="0"/>
        <v/>
      </c>
      <c r="M35" s="251" t="str">
        <f t="shared" si="0"/>
        <v/>
      </c>
      <c r="N35" s="251" t="str">
        <f t="shared" si="0"/>
        <v/>
      </c>
      <c r="O35" s="251" t="str">
        <f t="shared" si="0"/>
        <v/>
      </c>
      <c r="P35" s="251" t="str">
        <f t="shared" si="0"/>
        <v/>
      </c>
      <c r="Q35" s="251" t="str">
        <f t="shared" si="0"/>
        <v/>
      </c>
      <c r="R35" s="251" t="str">
        <f t="shared" si="0"/>
        <v/>
      </c>
      <c r="S35" s="251" t="str">
        <f t="shared" si="0"/>
        <v/>
      </c>
      <c r="T35" s="251" t="str">
        <f t="shared" si="0"/>
        <v/>
      </c>
      <c r="U35" s="470" t="s">
        <v>605</v>
      </c>
      <c r="V35" s="470"/>
      <c r="W35" s="257">
        <v>912</v>
      </c>
      <c r="X35" s="258"/>
      <c r="Y35" s="258"/>
      <c r="Z35" s="258"/>
      <c r="AA35" s="258"/>
      <c r="AB35" s="258"/>
      <c r="AC35" s="258"/>
      <c r="AD35" s="258"/>
      <c r="AE35" s="259" t="str">
        <f>IFERROR(IF(AND(X35,Y35,Z35,AA35,AB35,AC35,AD35)="","",SUM(X35,Y35,Z35,AA35,AB35,AC35,AD35)),"")</f>
        <v/>
      </c>
      <c r="AF35" s="258"/>
      <c r="AG35" s="259" t="str">
        <f>IFERROR(IF(AND(AE35,AF35)="","",IF(#REF!="Konsolidovani",SUM(AE35,AF35),"")),"")</f>
        <v/>
      </c>
    </row>
    <row r="36" spans="1:33" s="255" customFormat="1" ht="28.5" customHeight="1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70"/>
      <c r="V36" s="271"/>
      <c r="W36" s="262"/>
      <c r="X36" s="263"/>
      <c r="Y36" s="263"/>
      <c r="Z36" s="263"/>
      <c r="AA36" s="263"/>
      <c r="AB36" s="263"/>
      <c r="AC36" s="263"/>
      <c r="AD36" s="263"/>
      <c r="AE36" s="263"/>
      <c r="AF36" s="263"/>
      <c r="AG36" s="264"/>
    </row>
    <row r="37" spans="1:33" s="250" customFormat="1" ht="28.5" customHeight="1" x14ac:dyDescent="0.25">
      <c r="A37" s="248">
        <v>0.13</v>
      </c>
      <c r="B37" s="248">
        <v>0.38</v>
      </c>
      <c r="C37" s="248">
        <v>0.63000000000000012</v>
      </c>
      <c r="D37" s="248">
        <v>0.88000000000000034</v>
      </c>
      <c r="E37" s="248">
        <v>1.1400000000000001</v>
      </c>
      <c r="F37" s="248">
        <v>1.3900000000000003</v>
      </c>
      <c r="G37" s="248">
        <v>1.6400000000000006</v>
      </c>
      <c r="H37" s="248">
        <v>1.8900000000000008</v>
      </c>
      <c r="I37" s="248">
        <v>2.1399999999999979</v>
      </c>
      <c r="J37" s="248">
        <v>2.3899999999999926</v>
      </c>
      <c r="K37" s="251">
        <f t="shared" si="0"/>
        <v>148572.55857142858</v>
      </c>
      <c r="L37" s="251" t="str">
        <f t="shared" si="0"/>
        <v/>
      </c>
      <c r="M37" s="251" t="str">
        <f t="shared" si="0"/>
        <v/>
      </c>
      <c r="N37" s="251" t="str">
        <f t="shared" si="0"/>
        <v/>
      </c>
      <c r="O37" s="251" t="str">
        <f t="shared" si="0"/>
        <v/>
      </c>
      <c r="P37" s="251">
        <f t="shared" si="0"/>
        <v>335333.7342857144</v>
      </c>
      <c r="Q37" s="251">
        <f t="shared" si="0"/>
        <v>2.6400000000000006</v>
      </c>
      <c r="R37" s="251">
        <f t="shared" si="0"/>
        <v>2615957.0200000014</v>
      </c>
      <c r="S37" s="251" t="str">
        <f t="shared" si="0"/>
        <v/>
      </c>
      <c r="T37" s="251" t="str">
        <f t="shared" si="0"/>
        <v/>
      </c>
      <c r="U37" s="466" t="s">
        <v>693</v>
      </c>
      <c r="V37" s="466"/>
      <c r="W37" s="240">
        <v>913</v>
      </c>
      <c r="X37" s="254">
        <f>IFERROR(IF(AND(X25,X29,X31,X32,X33,X34,X35)="","",SUM(X25,X29,X31)-SUM(X32)-SUM(X33)+SUM(X34,X35)),"")</f>
        <v>8000000</v>
      </c>
      <c r="Y37" s="254" t="str">
        <f>IFERROR(IF(AND(Y25,Y29,Y31,Y32,Y33,Y34,Y35)="","",SUM(Y25,Y29,Y31)-SUM(Y32)-SUM(Y33)+SUM(Y34,Y35)),"")</f>
        <v/>
      </c>
      <c r="Z37" s="254" t="str">
        <f t="shared" ref="Z37:AD37" si="3">IFERROR(IF(AND(Z25,Z29,Z31,Z32,Z33,Z34,Z35)="","",SUM(Z25,Z29,Z31)-SUM(Z32)-SUM(Z33)+SUM(Z34,Z35)),"")</f>
        <v/>
      </c>
      <c r="AA37" s="254" t="str">
        <f t="shared" si="3"/>
        <v/>
      </c>
      <c r="AB37" s="254" t="str">
        <f t="shared" si="3"/>
        <v/>
      </c>
      <c r="AC37" s="254">
        <f t="shared" si="3"/>
        <v>1688719</v>
      </c>
      <c r="AD37" s="254">
        <f t="shared" si="3"/>
        <v>0</v>
      </c>
      <c r="AE37" s="254">
        <f>IFERROR(IF(AND(X37,Y37,Z37,AA37,AB37,AC37,AD37)="","",SUM(X37,Y37,Z37,AA37,AB37,AC37,AD37)),"")</f>
        <v>9688719</v>
      </c>
      <c r="AF37" s="254" t="str">
        <f>IFERROR(IF(AND(AF25,AF29,AF31,AF32,AF33,AF34,AF35)="","",SUM(AF25,AF29,AF31)-SUM(AF32)-SUM(AF33)+SUM(AF34,AF35)),"")</f>
        <v/>
      </c>
      <c r="AG37" s="254" t="str">
        <f>IFERROR(IF(AND(AE37,AF37)="","",IF(#REF!="Konsolidovani",SUM(AE37,AF37),"")),"")</f>
        <v/>
      </c>
    </row>
    <row r="38" spans="1:33" s="250" customFormat="1" ht="28.5" customHeight="1" x14ac:dyDescent="0.25">
      <c r="A38" s="248"/>
      <c r="B38" s="248"/>
      <c r="C38" s="248"/>
      <c r="D38" s="248"/>
      <c r="E38" s="248"/>
      <c r="F38" s="248"/>
      <c r="G38" s="248"/>
      <c r="H38" s="248"/>
      <c r="I38" s="248"/>
      <c r="J38" s="248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65"/>
      <c r="V38" s="266"/>
      <c r="W38" s="267"/>
      <c r="X38" s="268"/>
      <c r="Y38" s="268"/>
      <c r="Z38" s="268"/>
      <c r="AA38" s="268"/>
      <c r="AB38" s="268"/>
      <c r="AC38" s="268"/>
      <c r="AD38" s="268"/>
      <c r="AE38" s="268"/>
      <c r="AF38" s="268"/>
      <c r="AG38" s="269"/>
    </row>
    <row r="39" spans="1:33" s="250" customFormat="1" ht="28.5" customHeight="1" x14ac:dyDescent="0.25">
      <c r="A39" s="248">
        <v>0.14000000000000001</v>
      </c>
      <c r="B39" s="248">
        <v>0.39</v>
      </c>
      <c r="C39" s="248">
        <v>0.64000000000000012</v>
      </c>
      <c r="D39" s="248">
        <v>0.89000000000000035</v>
      </c>
      <c r="E39" s="248">
        <v>1.1500000000000001</v>
      </c>
      <c r="F39" s="248">
        <v>1.4000000000000004</v>
      </c>
      <c r="G39" s="248">
        <v>1.6500000000000006</v>
      </c>
      <c r="H39" s="248">
        <v>1.9000000000000008</v>
      </c>
      <c r="I39" s="248">
        <v>2.1499999999999977</v>
      </c>
      <c r="J39" s="248">
        <v>2.3999999999999924</v>
      </c>
      <c r="K39" s="251" t="str">
        <f t="shared" ref="K39:T53" si="4">IF(LEN(X39)=0,"",1+ABS((X39*A39)/LEN(X39))+A39)</f>
        <v/>
      </c>
      <c r="L39" s="251" t="str">
        <f t="shared" si="4"/>
        <v/>
      </c>
      <c r="M39" s="251" t="str">
        <f t="shared" si="4"/>
        <v/>
      </c>
      <c r="N39" s="251" t="str">
        <f t="shared" si="4"/>
        <v/>
      </c>
      <c r="O39" s="251" t="str">
        <f t="shared" si="4"/>
        <v/>
      </c>
      <c r="P39" s="251" t="str">
        <f t="shared" si="4"/>
        <v/>
      </c>
      <c r="Q39" s="251" t="str">
        <f t="shared" si="4"/>
        <v/>
      </c>
      <c r="R39" s="251" t="str">
        <f t="shared" si="4"/>
        <v/>
      </c>
      <c r="S39" s="251" t="str">
        <f t="shared" si="4"/>
        <v/>
      </c>
      <c r="T39" s="251" t="str">
        <f t="shared" si="4"/>
        <v/>
      </c>
      <c r="U39" s="467" t="s">
        <v>606</v>
      </c>
      <c r="V39" s="467"/>
      <c r="W39" s="257">
        <v>914</v>
      </c>
      <c r="X39" s="258"/>
      <c r="Y39" s="258"/>
      <c r="Z39" s="258"/>
      <c r="AA39" s="258"/>
      <c r="AB39" s="258"/>
      <c r="AC39" s="258"/>
      <c r="AD39" s="258"/>
      <c r="AE39" s="259" t="str">
        <f>IFERROR(IF(AND(X39,Y39,Z39,AA39,AB39,AC39,AD39)="","",SUM(X39,Y39,Z39,AA39,AB39,AC39,AD39)),"")</f>
        <v/>
      </c>
      <c r="AF39" s="258"/>
      <c r="AG39" s="259" t="str">
        <f>IFERROR(IF(AND(AE39,AF39)="","",IF(#REF!="Konsolidovani",SUM(AE39,AF39),"")),"")</f>
        <v/>
      </c>
    </row>
    <row r="40" spans="1:33" s="255" customFormat="1" ht="28.5" customHeight="1" x14ac:dyDescent="0.25">
      <c r="A40" s="248">
        <v>0.15</v>
      </c>
      <c r="B40" s="248">
        <v>0.4</v>
      </c>
      <c r="C40" s="248">
        <v>0.65000000000000013</v>
      </c>
      <c r="D40" s="248">
        <v>0.90000000000000036</v>
      </c>
      <c r="E40" s="248">
        <v>1.1600000000000001</v>
      </c>
      <c r="F40" s="248">
        <v>1.4100000000000004</v>
      </c>
      <c r="G40" s="248">
        <v>1.6600000000000006</v>
      </c>
      <c r="H40" s="248">
        <v>1.9100000000000008</v>
      </c>
      <c r="I40" s="248">
        <v>2.1599999999999975</v>
      </c>
      <c r="J40" s="248">
        <v>2.4099999999999921</v>
      </c>
      <c r="K40" s="251" t="str">
        <f t="shared" si="4"/>
        <v/>
      </c>
      <c r="L40" s="251" t="str">
        <f t="shared" si="4"/>
        <v/>
      </c>
      <c r="M40" s="251" t="str">
        <f t="shared" si="4"/>
        <v/>
      </c>
      <c r="N40" s="251" t="str">
        <f t="shared" si="4"/>
        <v/>
      </c>
      <c r="O40" s="251" t="str">
        <f t="shared" si="4"/>
        <v/>
      </c>
      <c r="P40" s="251" t="str">
        <f t="shared" si="4"/>
        <v/>
      </c>
      <c r="Q40" s="251" t="str">
        <f t="shared" si="4"/>
        <v/>
      </c>
      <c r="R40" s="251" t="str">
        <f t="shared" si="4"/>
        <v/>
      </c>
      <c r="S40" s="251" t="str">
        <f t="shared" si="4"/>
        <v/>
      </c>
      <c r="T40" s="251" t="str">
        <f t="shared" si="4"/>
        <v/>
      </c>
      <c r="U40" s="467" t="s">
        <v>607</v>
      </c>
      <c r="V40" s="467"/>
      <c r="W40" s="257">
        <v>915</v>
      </c>
      <c r="X40" s="258"/>
      <c r="Y40" s="258"/>
      <c r="Z40" s="258"/>
      <c r="AA40" s="258"/>
      <c r="AB40" s="258"/>
      <c r="AC40" s="258"/>
      <c r="AD40" s="258"/>
      <c r="AE40" s="259" t="str">
        <f>IFERROR(IF(AND(X40,Y40,Z40,AA40,AB40,AC40,AD40)="","",SUM(X40,Y40,Z40,AA40,AB40,AC40,AD40)),"")</f>
        <v/>
      </c>
      <c r="AF40" s="258"/>
      <c r="AG40" s="259" t="str">
        <f>IFERROR(IF(AND(AE40,AF40)="","",IF(#REF!="Konsolidovani",SUM(AE40,AF40),"")),"")</f>
        <v/>
      </c>
    </row>
    <row r="41" spans="1:33" s="250" customFormat="1" ht="28.5" customHeight="1" x14ac:dyDescent="0.25">
      <c r="A41" s="248">
        <v>0.16</v>
      </c>
      <c r="B41" s="248">
        <v>0.41</v>
      </c>
      <c r="C41" s="248">
        <v>0.66000000000000014</v>
      </c>
      <c r="D41" s="248">
        <v>0.91000000000000036</v>
      </c>
      <c r="E41" s="248">
        <v>1.1700000000000002</v>
      </c>
      <c r="F41" s="248">
        <v>1.4200000000000004</v>
      </c>
      <c r="G41" s="248">
        <v>1.6700000000000006</v>
      </c>
      <c r="H41" s="248">
        <v>1.9200000000000008</v>
      </c>
      <c r="I41" s="248">
        <v>2.1699999999999973</v>
      </c>
      <c r="J41" s="248">
        <v>2.4199999999999919</v>
      </c>
      <c r="K41" s="251">
        <f t="shared" si="4"/>
        <v>182858.30285714287</v>
      </c>
      <c r="L41" s="251" t="str">
        <f t="shared" si="4"/>
        <v/>
      </c>
      <c r="M41" s="251" t="str">
        <f t="shared" si="4"/>
        <v/>
      </c>
      <c r="N41" s="251" t="str">
        <f t="shared" si="4"/>
        <v/>
      </c>
      <c r="O41" s="251" t="str">
        <f t="shared" si="4"/>
        <v/>
      </c>
      <c r="P41" s="251">
        <f t="shared" si="4"/>
        <v>342571.13142857148</v>
      </c>
      <c r="Q41" s="251">
        <f t="shared" si="4"/>
        <v>2.6700000000000008</v>
      </c>
      <c r="R41" s="251">
        <f t="shared" si="4"/>
        <v>2657480.1314285723</v>
      </c>
      <c r="S41" s="251" t="str">
        <f t="shared" si="4"/>
        <v/>
      </c>
      <c r="T41" s="251" t="str">
        <f t="shared" si="4"/>
        <v/>
      </c>
      <c r="U41" s="466" t="s">
        <v>694</v>
      </c>
      <c r="V41" s="466"/>
      <c r="W41" s="240">
        <v>916</v>
      </c>
      <c r="X41" s="254">
        <f>IFERROR(IF(AND(X37,X39,X40)="","",SUM(X37,X39,X40)),"")</f>
        <v>8000000</v>
      </c>
      <c r="Y41" s="254" t="str">
        <f t="shared" ref="Y41:AD41" si="5">IFERROR(IF(AND(Y37,Y39,Y40)="","",SUM(Y37,Y39,Y40)),"")</f>
        <v/>
      </c>
      <c r="Z41" s="254" t="str">
        <f t="shared" si="5"/>
        <v/>
      </c>
      <c r="AA41" s="254" t="str">
        <f t="shared" si="5"/>
        <v/>
      </c>
      <c r="AB41" s="254" t="str">
        <f t="shared" si="5"/>
        <v/>
      </c>
      <c r="AC41" s="254">
        <f t="shared" si="5"/>
        <v>1688719</v>
      </c>
      <c r="AD41" s="254">
        <f t="shared" si="5"/>
        <v>0</v>
      </c>
      <c r="AE41" s="254">
        <f>IFERROR(IF(AND(X41,Y41,Z41,AA41,AB41,AC41,AD41)="","",SUM(X41,Y41,Z41,AA41,AB41,AC41,AD41)),"")</f>
        <v>9688719</v>
      </c>
      <c r="AF41" s="254" t="str">
        <f>IFERROR(IF(AND(AF37,AF39,AF40)="","",SUM(AF37,AF39,AF40)),"")</f>
        <v/>
      </c>
      <c r="AG41" s="259" t="str">
        <f>IFERROR(IF(AND(AE41,AF41)="","",IF(#REF!="Konsolidovani",SUM(AE41,AF41),"")),"")</f>
        <v/>
      </c>
    </row>
    <row r="42" spans="1:33" s="250" customFormat="1" ht="28.5" customHeight="1" x14ac:dyDescent="0.25">
      <c r="A42" s="248"/>
      <c r="B42" s="248"/>
      <c r="C42" s="248"/>
      <c r="D42" s="248"/>
      <c r="E42" s="248"/>
      <c r="F42" s="248"/>
      <c r="G42" s="248"/>
      <c r="H42" s="248"/>
      <c r="I42" s="248"/>
      <c r="J42" s="248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60"/>
      <c r="V42" s="261"/>
      <c r="W42" s="267"/>
      <c r="X42" s="268"/>
      <c r="Y42" s="268"/>
      <c r="Z42" s="268"/>
      <c r="AA42" s="268"/>
      <c r="AB42" s="268"/>
      <c r="AC42" s="268"/>
      <c r="AD42" s="268"/>
      <c r="AE42" s="268"/>
      <c r="AF42" s="268"/>
      <c r="AG42" s="269"/>
    </row>
    <row r="43" spans="1:33" s="250" customFormat="1" ht="28.5" customHeight="1" x14ac:dyDescent="0.25">
      <c r="A43" s="248">
        <v>0.17</v>
      </c>
      <c r="B43" s="248">
        <v>0.42</v>
      </c>
      <c r="C43" s="248">
        <v>0.67000000000000015</v>
      </c>
      <c r="D43" s="248">
        <v>0.92000000000000037</v>
      </c>
      <c r="E43" s="248">
        <v>1.1800000000000002</v>
      </c>
      <c r="F43" s="248">
        <v>1.4300000000000004</v>
      </c>
      <c r="G43" s="248">
        <v>1.6800000000000006</v>
      </c>
      <c r="H43" s="248">
        <v>1.9300000000000008</v>
      </c>
      <c r="I43" s="248">
        <v>2.1799999999999971</v>
      </c>
      <c r="J43" s="248">
        <v>2.4299999999999917</v>
      </c>
      <c r="K43" s="251" t="str">
        <f t="shared" si="4"/>
        <v/>
      </c>
      <c r="L43" s="251" t="str">
        <f t="shared" si="4"/>
        <v/>
      </c>
      <c r="M43" s="251" t="str">
        <f t="shared" si="4"/>
        <v/>
      </c>
      <c r="N43" s="251" t="str">
        <f t="shared" si="4"/>
        <v/>
      </c>
      <c r="O43" s="251" t="str">
        <f t="shared" si="4"/>
        <v/>
      </c>
      <c r="P43" s="251" t="str">
        <f t="shared" si="4"/>
        <v/>
      </c>
      <c r="Q43" s="251">
        <f t="shared" si="4"/>
        <v>416181.73000000016</v>
      </c>
      <c r="R43" s="251">
        <f t="shared" si="4"/>
        <v>478113.38625000021</v>
      </c>
      <c r="S43" s="251" t="str">
        <f t="shared" si="4"/>
        <v/>
      </c>
      <c r="T43" s="251" t="str">
        <f t="shared" si="4"/>
        <v/>
      </c>
      <c r="U43" s="467" t="s">
        <v>608</v>
      </c>
      <c r="V43" s="467"/>
      <c r="W43" s="257">
        <v>917</v>
      </c>
      <c r="X43" s="258"/>
      <c r="Y43" s="258"/>
      <c r="Z43" s="258"/>
      <c r="AA43" s="258"/>
      <c r="AB43" s="258"/>
      <c r="AC43" s="258"/>
      <c r="AD43" s="258">
        <f>[3]IPK!$AD$61</f>
        <v>-1981805</v>
      </c>
      <c r="AE43" s="259">
        <f>IFERROR(IF(AND(X43,Y43,Z43,AA43,AB43,AC43,AD43)="","",SUM(X43,Y43,Z43,AA43,AB43,AC43,AD43)),"")</f>
        <v>-1981805</v>
      </c>
      <c r="AF43" s="258"/>
      <c r="AG43" s="259" t="str">
        <f>IFERROR(IF(AND(AE43,AF43)="","",IF(#REF!="Konsolidovani",SUM(AE43,AF43),"")),"")</f>
        <v/>
      </c>
    </row>
    <row r="44" spans="1:33" s="250" customFormat="1" ht="28.5" customHeight="1" x14ac:dyDescent="0.25">
      <c r="A44" s="248">
        <v>0.18</v>
      </c>
      <c r="B44" s="248">
        <v>0.43</v>
      </c>
      <c r="C44" s="248">
        <v>0.68000000000000016</v>
      </c>
      <c r="D44" s="248">
        <v>0.93000000000000038</v>
      </c>
      <c r="E44" s="248">
        <v>1.1900000000000002</v>
      </c>
      <c r="F44" s="248">
        <v>1.4400000000000004</v>
      </c>
      <c r="G44" s="248">
        <v>1.6900000000000006</v>
      </c>
      <c r="H44" s="248">
        <v>1.9400000000000008</v>
      </c>
      <c r="I44" s="248">
        <v>2.1899999999999968</v>
      </c>
      <c r="J44" s="248">
        <v>2.4399999999999915</v>
      </c>
      <c r="K44" s="251" t="str">
        <f t="shared" si="4"/>
        <v/>
      </c>
      <c r="L44" s="251" t="str">
        <f t="shared" si="4"/>
        <v/>
      </c>
      <c r="M44" s="251" t="str">
        <f t="shared" si="4"/>
        <v/>
      </c>
      <c r="N44" s="251" t="str">
        <f t="shared" si="4"/>
        <v/>
      </c>
      <c r="O44" s="251" t="str">
        <f t="shared" si="4"/>
        <v/>
      </c>
      <c r="P44" s="251" t="str">
        <f t="shared" si="4"/>
        <v/>
      </c>
      <c r="Q44" s="251" t="str">
        <f t="shared" si="4"/>
        <v/>
      </c>
      <c r="R44" s="251" t="str">
        <f t="shared" si="4"/>
        <v/>
      </c>
      <c r="S44" s="251" t="str">
        <f t="shared" si="4"/>
        <v/>
      </c>
      <c r="T44" s="251" t="str">
        <f t="shared" si="4"/>
        <v/>
      </c>
      <c r="U44" s="467" t="s">
        <v>609</v>
      </c>
      <c r="V44" s="467"/>
      <c r="W44" s="257">
        <v>918</v>
      </c>
      <c r="X44" s="258"/>
      <c r="Y44" s="258"/>
      <c r="Z44" s="258"/>
      <c r="AA44" s="258"/>
      <c r="AB44" s="258"/>
      <c r="AC44" s="258"/>
      <c r="AD44" s="258"/>
      <c r="AE44" s="259" t="str">
        <f>IFERROR(IF(AND(X44,Y44,Z44,AA44,AB44,AC44,AD44)="","",SUM(X44,Y44,Z44,AA44,AB44,AC44,AD44)),"")</f>
        <v/>
      </c>
      <c r="AF44" s="258"/>
      <c r="AG44" s="259" t="str">
        <f>IFERROR(IF(AND(AE44,AF44)="","",IF(#REF!="Konsolidovani",SUM(AE44,AF44),"")),"")</f>
        <v/>
      </c>
    </row>
    <row r="45" spans="1:33" s="250" customFormat="1" ht="28.5" customHeight="1" x14ac:dyDescent="0.25">
      <c r="A45" s="248">
        <v>0.19</v>
      </c>
      <c r="B45" s="248">
        <v>0.44</v>
      </c>
      <c r="C45" s="248">
        <v>0.69000000000000017</v>
      </c>
      <c r="D45" s="248">
        <v>0.94000000000000039</v>
      </c>
      <c r="E45" s="248">
        <v>1.2000000000000002</v>
      </c>
      <c r="F45" s="248">
        <v>1.4500000000000004</v>
      </c>
      <c r="G45" s="248">
        <v>1.7000000000000006</v>
      </c>
      <c r="H45" s="248">
        <v>1.9500000000000008</v>
      </c>
      <c r="I45" s="248">
        <v>2.1999999999999966</v>
      </c>
      <c r="J45" s="248">
        <v>2.4499999999999913</v>
      </c>
      <c r="K45" s="251" t="str">
        <f t="shared" si="4"/>
        <v/>
      </c>
      <c r="L45" s="251" t="str">
        <f t="shared" si="4"/>
        <v/>
      </c>
      <c r="M45" s="251" t="str">
        <f t="shared" si="4"/>
        <v/>
      </c>
      <c r="N45" s="251" t="str">
        <f t="shared" si="4"/>
        <v/>
      </c>
      <c r="O45" s="251" t="str">
        <f t="shared" si="4"/>
        <v/>
      </c>
      <c r="P45" s="251" t="str">
        <f t="shared" si="4"/>
        <v/>
      </c>
      <c r="Q45" s="251">
        <f t="shared" si="4"/>
        <v>421136.26250000019</v>
      </c>
      <c r="R45" s="251">
        <f t="shared" si="4"/>
        <v>483067.91875000024</v>
      </c>
      <c r="S45" s="251" t="str">
        <f t="shared" si="4"/>
        <v/>
      </c>
      <c r="T45" s="251" t="str">
        <f t="shared" si="4"/>
        <v/>
      </c>
      <c r="U45" s="466" t="s">
        <v>610</v>
      </c>
      <c r="V45" s="467"/>
      <c r="W45" s="240">
        <v>919</v>
      </c>
      <c r="X45" s="254" t="str">
        <f t="shared" ref="X45:AD45" si="6">IFERROR(IF(AND(X43,X44)="","",SUM(X43,X44)),"")</f>
        <v/>
      </c>
      <c r="Y45" s="254" t="str">
        <f t="shared" si="6"/>
        <v/>
      </c>
      <c r="Z45" s="254" t="str">
        <f t="shared" si="6"/>
        <v/>
      </c>
      <c r="AA45" s="254" t="str">
        <f t="shared" si="6"/>
        <v/>
      </c>
      <c r="AB45" s="254" t="str">
        <f t="shared" si="6"/>
        <v/>
      </c>
      <c r="AC45" s="254" t="str">
        <f t="shared" si="6"/>
        <v/>
      </c>
      <c r="AD45" s="254">
        <f t="shared" si="6"/>
        <v>-1981805</v>
      </c>
      <c r="AE45" s="254">
        <f>IFERROR(IF(AND(X45,Y45,Z45,AA45,AB45,AC45,AD45)="","",SUM(X45,Y45,Z45,AA45,AB45,AC45,AD45)),"")</f>
        <v>-1981805</v>
      </c>
      <c r="AF45" s="254" t="str">
        <f>IFERROR(IF(AND(AF43,AF44)="","",SUM(AF43,AF44)),"")</f>
        <v/>
      </c>
      <c r="AG45" s="259" t="str">
        <f>IFERROR(IF(AND(AE45,AF45)="","",IF(#REF!="Konsolidovani",SUM(AE45,AF45),"")),"")</f>
        <v/>
      </c>
    </row>
    <row r="46" spans="1:33" s="250" customFormat="1" ht="28.5" customHeight="1" x14ac:dyDescent="0.25">
      <c r="A46" s="248"/>
      <c r="B46" s="248"/>
      <c r="C46" s="248"/>
      <c r="D46" s="248"/>
      <c r="E46" s="248"/>
      <c r="F46" s="248"/>
      <c r="G46" s="248"/>
      <c r="H46" s="248"/>
      <c r="I46" s="248"/>
      <c r="J46" s="248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65"/>
      <c r="V46" s="266"/>
      <c r="W46" s="267"/>
      <c r="X46" s="268"/>
      <c r="Y46" s="268"/>
      <c r="Z46" s="268"/>
      <c r="AA46" s="268"/>
      <c r="AB46" s="268"/>
      <c r="AC46" s="268"/>
      <c r="AD46" s="268"/>
      <c r="AE46" s="268"/>
      <c r="AF46" s="268"/>
      <c r="AG46" s="269"/>
    </row>
    <row r="47" spans="1:33" s="250" customFormat="1" ht="28.5" customHeight="1" x14ac:dyDescent="0.25">
      <c r="A47" s="248">
        <v>0.2</v>
      </c>
      <c r="B47" s="248">
        <v>0.45</v>
      </c>
      <c r="C47" s="248">
        <v>0.70000000000000018</v>
      </c>
      <c r="D47" s="248">
        <v>0.9500000000000004</v>
      </c>
      <c r="E47" s="248">
        <v>1.2100000000000002</v>
      </c>
      <c r="F47" s="248">
        <v>1.4600000000000004</v>
      </c>
      <c r="G47" s="248">
        <v>1.7100000000000006</v>
      </c>
      <c r="H47" s="248">
        <v>1.9600000000000009</v>
      </c>
      <c r="I47" s="248">
        <v>2.2099999999999964</v>
      </c>
      <c r="J47" s="248">
        <v>2.4599999999999911</v>
      </c>
      <c r="K47" s="251" t="str">
        <f t="shared" si="4"/>
        <v/>
      </c>
      <c r="L47" s="251" t="str">
        <f t="shared" si="4"/>
        <v/>
      </c>
      <c r="M47" s="251" t="str">
        <f t="shared" si="4"/>
        <v/>
      </c>
      <c r="N47" s="251" t="str">
        <f t="shared" si="4"/>
        <v/>
      </c>
      <c r="O47" s="251" t="str">
        <f t="shared" si="4"/>
        <v/>
      </c>
      <c r="P47" s="251" t="str">
        <f t="shared" si="4"/>
        <v/>
      </c>
      <c r="Q47" s="251" t="str">
        <f t="shared" si="4"/>
        <v/>
      </c>
      <c r="R47" s="251" t="str">
        <f t="shared" si="4"/>
        <v/>
      </c>
      <c r="S47" s="251" t="str">
        <f t="shared" si="4"/>
        <v/>
      </c>
      <c r="T47" s="251" t="str">
        <f t="shared" si="4"/>
        <v/>
      </c>
      <c r="U47" s="467" t="s">
        <v>611</v>
      </c>
      <c r="V47" s="467"/>
      <c r="W47" s="257">
        <v>920</v>
      </c>
      <c r="X47" s="258"/>
      <c r="Y47" s="258"/>
      <c r="Z47" s="258"/>
      <c r="AA47" s="258"/>
      <c r="AB47" s="258"/>
      <c r="AC47" s="258"/>
      <c r="AD47" s="258"/>
      <c r="AE47" s="259" t="str">
        <f>IFERROR(IF(AND(X47,Y47,Z47,AA47,AB47,AC47,AD47)="","",SUM(X47,Y47,Z47,AA47,AB47,AC47,AD47)),"")</f>
        <v/>
      </c>
      <c r="AF47" s="258"/>
      <c r="AG47" s="259" t="str">
        <f>IFERROR(IF(AND(AE47,AF47)="","",IF(#REF!="Konsolidovani",SUM(AE47,AF47),"")),"")</f>
        <v/>
      </c>
    </row>
    <row r="48" spans="1:33" s="250" customFormat="1" ht="28.5" customHeight="1" x14ac:dyDescent="0.25">
      <c r="A48" s="248">
        <v>0.21</v>
      </c>
      <c r="B48" s="248">
        <v>0.46</v>
      </c>
      <c r="C48" s="248">
        <v>0.71000000000000019</v>
      </c>
      <c r="D48" s="248">
        <v>0.96000000000000041</v>
      </c>
      <c r="E48" s="248">
        <v>1.2200000000000002</v>
      </c>
      <c r="F48" s="248">
        <v>1.4700000000000004</v>
      </c>
      <c r="G48" s="248">
        <v>1.7200000000000006</v>
      </c>
      <c r="H48" s="248">
        <v>1.9700000000000009</v>
      </c>
      <c r="I48" s="248">
        <v>2.2199999999999962</v>
      </c>
      <c r="J48" s="248">
        <v>2.4699999999999909</v>
      </c>
      <c r="K48" s="251" t="str">
        <f t="shared" si="4"/>
        <v/>
      </c>
      <c r="L48" s="251" t="str">
        <f t="shared" si="4"/>
        <v/>
      </c>
      <c r="M48" s="251" t="str">
        <f t="shared" si="4"/>
        <v/>
      </c>
      <c r="N48" s="251" t="str">
        <f t="shared" si="4"/>
        <v/>
      </c>
      <c r="O48" s="251" t="str">
        <f t="shared" si="4"/>
        <v/>
      </c>
      <c r="P48" s="251" t="str">
        <f t="shared" si="4"/>
        <v/>
      </c>
      <c r="Q48" s="251" t="str">
        <f t="shared" si="4"/>
        <v/>
      </c>
      <c r="R48" s="251" t="str">
        <f t="shared" si="4"/>
        <v/>
      </c>
      <c r="S48" s="251" t="str">
        <f t="shared" si="4"/>
        <v/>
      </c>
      <c r="T48" s="251" t="str">
        <f t="shared" si="4"/>
        <v/>
      </c>
      <c r="U48" s="467" t="s">
        <v>612</v>
      </c>
      <c r="V48" s="467"/>
      <c r="W48" s="257">
        <v>921</v>
      </c>
      <c r="X48" s="258"/>
      <c r="Y48" s="258"/>
      <c r="Z48" s="258"/>
      <c r="AA48" s="258"/>
      <c r="AB48" s="258"/>
      <c r="AC48" s="258"/>
      <c r="AD48" s="258"/>
      <c r="AE48" s="259" t="str">
        <f>IFERROR(IF(AND(X48,Y48,Z48,AA48,AB48,AC48,AD48)="","",SUM(X48,Y48,Z48,AA48,AB48,AC48,AD48)),"")</f>
        <v/>
      </c>
      <c r="AF48" s="258"/>
      <c r="AG48" s="259" t="str">
        <f>IFERROR(IF(AND(AE48,AF48)="","",IF(#REF!="Konsolidovani",SUM(AE48,AF48),"")),"")</f>
        <v/>
      </c>
    </row>
    <row r="49" spans="1:33" s="250" customFormat="1" ht="28.5" customHeight="1" x14ac:dyDescent="0.25">
      <c r="A49" s="248">
        <v>0.22</v>
      </c>
      <c r="B49" s="248">
        <v>0.47</v>
      </c>
      <c r="C49" s="248">
        <v>0.7200000000000002</v>
      </c>
      <c r="D49" s="248">
        <v>0.97000000000000042</v>
      </c>
      <c r="E49" s="248">
        <v>1.2300000000000002</v>
      </c>
      <c r="F49" s="248">
        <v>1.4800000000000004</v>
      </c>
      <c r="G49" s="248">
        <v>1.7300000000000006</v>
      </c>
      <c r="H49" s="248">
        <v>1.9800000000000009</v>
      </c>
      <c r="I49" s="248">
        <v>2.229999999999996</v>
      </c>
      <c r="J49" s="248">
        <v>2.4799999999999907</v>
      </c>
      <c r="K49" s="251" t="str">
        <f t="shared" si="4"/>
        <v/>
      </c>
      <c r="L49" s="251" t="str">
        <f t="shared" si="4"/>
        <v/>
      </c>
      <c r="M49" s="251" t="str">
        <f t="shared" si="4"/>
        <v/>
      </c>
      <c r="N49" s="251" t="str">
        <f t="shared" si="4"/>
        <v/>
      </c>
      <c r="O49" s="251" t="str">
        <f t="shared" si="4"/>
        <v/>
      </c>
      <c r="P49" s="251" t="str">
        <f t="shared" si="4"/>
        <v/>
      </c>
      <c r="Q49" s="251" t="str">
        <f t="shared" si="4"/>
        <v/>
      </c>
      <c r="R49" s="251" t="str">
        <f t="shared" si="4"/>
        <v/>
      </c>
      <c r="S49" s="251" t="str">
        <f t="shared" si="4"/>
        <v/>
      </c>
      <c r="T49" s="251" t="str">
        <f t="shared" si="4"/>
        <v/>
      </c>
      <c r="U49" s="467" t="s">
        <v>613</v>
      </c>
      <c r="V49" s="467"/>
      <c r="W49" s="257">
        <v>922</v>
      </c>
      <c r="X49" s="258"/>
      <c r="Y49" s="258"/>
      <c r="Z49" s="258"/>
      <c r="AA49" s="258"/>
      <c r="AB49" s="258"/>
      <c r="AC49" s="258"/>
      <c r="AD49" s="258"/>
      <c r="AE49" s="259" t="str">
        <f>IFERROR(IF(AND(X49,Y49,Z49,AA49,AB49,AC49,AD49)="","",SUM(X49,Y49,Z49,AA49,AB49,AC49,AD49)),"")</f>
        <v/>
      </c>
      <c r="AF49" s="258"/>
      <c r="AG49" s="259" t="str">
        <f>IFERROR(IF(AND(AE49,AF49)="","",IF(#REF!="Konsolidovani",SUM(AE49,AF49),"")),"")</f>
        <v/>
      </c>
    </row>
    <row r="50" spans="1:33" s="250" customFormat="1" ht="28.5" customHeight="1" x14ac:dyDescent="0.25">
      <c r="A50" s="248">
        <v>0.23</v>
      </c>
      <c r="B50" s="248">
        <v>0.48</v>
      </c>
      <c r="C50" s="248">
        <v>0.7300000000000002</v>
      </c>
      <c r="D50" s="248">
        <v>0.98000000000000043</v>
      </c>
      <c r="E50" s="248">
        <v>1.2400000000000002</v>
      </c>
      <c r="F50" s="248">
        <v>1.4900000000000004</v>
      </c>
      <c r="G50" s="248">
        <v>1.7400000000000007</v>
      </c>
      <c r="H50" s="248">
        <v>1.9900000000000009</v>
      </c>
      <c r="I50" s="248">
        <v>2.2399999999999958</v>
      </c>
      <c r="J50" s="248">
        <v>2.4899999999999904</v>
      </c>
      <c r="K50" s="251" t="str">
        <f t="shared" si="4"/>
        <v/>
      </c>
      <c r="L50" s="251" t="str">
        <f t="shared" si="4"/>
        <v/>
      </c>
      <c r="M50" s="251" t="str">
        <f t="shared" si="4"/>
        <v/>
      </c>
      <c r="N50" s="251" t="str">
        <f t="shared" si="4"/>
        <v/>
      </c>
      <c r="O50" s="251" t="str">
        <f t="shared" si="4"/>
        <v/>
      </c>
      <c r="P50" s="251">
        <f t="shared" si="4"/>
        <v>27695.928000000007</v>
      </c>
      <c r="Q50" s="251">
        <f t="shared" si="4"/>
        <v>26952.73000000001</v>
      </c>
      <c r="R50" s="251">
        <f t="shared" si="4"/>
        <v>2.9900000000000011</v>
      </c>
      <c r="S50" s="251" t="str">
        <f t="shared" si="4"/>
        <v/>
      </c>
      <c r="T50" s="251" t="str">
        <f t="shared" si="4"/>
        <v/>
      </c>
      <c r="U50" s="256" t="s">
        <v>614</v>
      </c>
      <c r="V50" s="256"/>
      <c r="W50" s="257">
        <v>923</v>
      </c>
      <c r="X50" s="258"/>
      <c r="Y50" s="258"/>
      <c r="Z50" s="258"/>
      <c r="AA50" s="258"/>
      <c r="AB50" s="258"/>
      <c r="AC50" s="258">
        <f>[3]IPK!$AC$68</f>
        <v>92931</v>
      </c>
      <c r="AD50" s="258">
        <f>[3]IPK!$AD$68</f>
        <v>-92931</v>
      </c>
      <c r="AE50" s="259">
        <f>IFERROR(IF(AND(X50,Y50,Z50,AA50,AB50,AC50,AD50)="","",SUM(X50,Y50,Z50,AA50,AB50,AC50,AD50)),"")</f>
        <v>0</v>
      </c>
      <c r="AF50" s="258"/>
      <c r="AG50" s="259" t="str">
        <f>IFERROR(IF(AND(AE50,AF50)="","",IF(#REF!="Konsolidovani",SUM(AE50,AF50),"")),"")</f>
        <v/>
      </c>
    </row>
    <row r="51" spans="1:33" s="250" customFormat="1" ht="28.5" customHeight="1" x14ac:dyDescent="0.25">
      <c r="A51" s="248">
        <v>0.24</v>
      </c>
      <c r="B51" s="248">
        <v>0.49</v>
      </c>
      <c r="C51" s="248">
        <v>0.74000000000000021</v>
      </c>
      <c r="D51" s="248">
        <v>0.99000000000000044</v>
      </c>
      <c r="E51" s="248">
        <v>1.2500000000000002</v>
      </c>
      <c r="F51" s="248">
        <v>1.5000000000000004</v>
      </c>
      <c r="G51" s="248">
        <v>1.7500000000000007</v>
      </c>
      <c r="H51" s="248">
        <v>2.0000000000000009</v>
      </c>
      <c r="I51" s="248">
        <v>2.2499999999999956</v>
      </c>
      <c r="J51" s="248">
        <v>2.4999999999999902</v>
      </c>
      <c r="K51" s="251" t="str">
        <f t="shared" si="4"/>
        <v/>
      </c>
      <c r="L51" s="251" t="str">
        <f t="shared" si="4"/>
        <v/>
      </c>
      <c r="M51" s="251" t="str">
        <f t="shared" si="4"/>
        <v/>
      </c>
      <c r="N51" s="251" t="str">
        <f t="shared" si="4"/>
        <v/>
      </c>
      <c r="O51" s="251" t="str">
        <f t="shared" si="4"/>
        <v/>
      </c>
      <c r="P51" s="251" t="str">
        <f t="shared" si="4"/>
        <v/>
      </c>
      <c r="Q51" s="251" t="str">
        <f t="shared" si="4"/>
        <v/>
      </c>
      <c r="R51" s="251" t="str">
        <f t="shared" si="4"/>
        <v/>
      </c>
      <c r="S51" s="251" t="str">
        <f t="shared" si="4"/>
        <v/>
      </c>
      <c r="T51" s="251" t="str">
        <f t="shared" si="4"/>
        <v/>
      </c>
      <c r="U51" s="256" t="s">
        <v>615</v>
      </c>
      <c r="V51" s="256"/>
      <c r="W51" s="257">
        <v>924</v>
      </c>
      <c r="X51" s="258"/>
      <c r="Y51" s="258"/>
      <c r="Z51" s="258"/>
      <c r="AA51" s="258"/>
      <c r="AB51" s="258"/>
      <c r="AC51" s="258"/>
      <c r="AD51" s="258"/>
      <c r="AE51" s="259" t="str">
        <f>IFERROR(IF(AND(X51,Y51,Z51,AA51,AB51,AC51,AD51)="","",SUM(X51,Y51,Z51,AA51,AB51,AC51,AD51)),"")</f>
        <v/>
      </c>
      <c r="AF51" s="258"/>
      <c r="AG51" s="259" t="str">
        <f>IFERROR(IF(AND(AE51,AF51)="","",IF(#REF!="Konsolidovani",SUM(AE51,AF51),"")),"")</f>
        <v/>
      </c>
    </row>
    <row r="52" spans="1:33" s="250" customFormat="1" ht="28.5" customHeight="1" x14ac:dyDescent="0.25">
      <c r="A52" s="248"/>
      <c r="B52" s="248"/>
      <c r="C52" s="248"/>
      <c r="D52" s="248"/>
      <c r="E52" s="248"/>
      <c r="F52" s="248"/>
      <c r="G52" s="248"/>
      <c r="H52" s="248"/>
      <c r="I52" s="248"/>
      <c r="J52" s="248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65"/>
      <c r="V52" s="266"/>
      <c r="W52" s="267"/>
      <c r="X52" s="268"/>
      <c r="Y52" s="268"/>
      <c r="Z52" s="268"/>
      <c r="AA52" s="268"/>
      <c r="AB52" s="268"/>
      <c r="AC52" s="268"/>
      <c r="AD52" s="268"/>
      <c r="AE52" s="268"/>
      <c r="AF52" s="268"/>
      <c r="AG52" s="269"/>
    </row>
    <row r="53" spans="1:33" s="255" customFormat="1" ht="28.5" customHeight="1" x14ac:dyDescent="0.25">
      <c r="A53" s="248">
        <v>0.25</v>
      </c>
      <c r="B53" s="248">
        <v>0.5</v>
      </c>
      <c r="C53" s="248">
        <v>0.75000000000000022</v>
      </c>
      <c r="D53" s="248">
        <v>1.01</v>
      </c>
      <c r="E53" s="248">
        <v>1.2600000000000002</v>
      </c>
      <c r="F53" s="248">
        <v>1.5100000000000005</v>
      </c>
      <c r="G53" s="248">
        <v>1.7600000000000007</v>
      </c>
      <c r="H53" s="248">
        <v>2.0100000000000007</v>
      </c>
      <c r="I53" s="248">
        <v>2.2599999999999953</v>
      </c>
      <c r="J53" s="248">
        <v>2.50999999999999</v>
      </c>
      <c r="K53" s="272">
        <f t="shared" si="4"/>
        <v>285715.53571428574</v>
      </c>
      <c r="L53" s="272" t="str">
        <f t="shared" si="4"/>
        <v/>
      </c>
      <c r="M53" s="272" t="str">
        <f t="shared" si="4"/>
        <v/>
      </c>
      <c r="N53" s="272" t="str">
        <f t="shared" si="4"/>
        <v/>
      </c>
      <c r="O53" s="272" t="str">
        <f t="shared" si="4"/>
        <v/>
      </c>
      <c r="P53" s="272">
        <f t="shared" si="4"/>
        <v>384329.86714285729</v>
      </c>
      <c r="Q53" s="272">
        <f t="shared" si="4"/>
        <v>456444.68000000017</v>
      </c>
      <c r="R53" s="272">
        <f t="shared" si="4"/>
        <v>2212988.3157142862</v>
      </c>
      <c r="S53" s="272" t="str">
        <f t="shared" si="4"/>
        <v/>
      </c>
      <c r="T53" s="272" t="str">
        <f t="shared" si="4"/>
        <v/>
      </c>
      <c r="U53" s="468" t="s">
        <v>695</v>
      </c>
      <c r="V53" s="468"/>
      <c r="W53" s="240">
        <v>925</v>
      </c>
      <c r="X53" s="254">
        <f>IFERROR(IF(AND(X41,X45,X47,X48,X49,X50,X51)="","",SUM(X41,X45,X47)-SUM(X48)-SUM(X49)+SUM(X50,X51)),"")</f>
        <v>8000000</v>
      </c>
      <c r="Y53" s="254" t="str">
        <f>IFERROR(IF(AND(Y41,Y45,Y47,Y48,Y49,Y50,Y51)="","",SUM(Y41,Y45,Y47)-SUM(Y48)-SUM(Y49)+SUM(Y50,Y51)),"")</f>
        <v/>
      </c>
      <c r="Z53" s="254" t="str">
        <f t="shared" ref="Z53:AD53" si="7">IFERROR(IF(AND(Z41,Z45,Z47,Z48,Z49,Z50,Z51)="","",SUM(Z41,Z45,Z47)-SUM(Z48)-SUM(Z49)+SUM(Z50,Z51)),"")</f>
        <v/>
      </c>
      <c r="AA53" s="254" t="str">
        <f t="shared" si="7"/>
        <v/>
      </c>
      <c r="AB53" s="254" t="str">
        <f t="shared" si="7"/>
        <v/>
      </c>
      <c r="AC53" s="254">
        <f t="shared" si="7"/>
        <v>1781650</v>
      </c>
      <c r="AD53" s="254">
        <f t="shared" si="7"/>
        <v>-2074736</v>
      </c>
      <c r="AE53" s="254">
        <f>IFERROR(IF(AND(X53,Y53,Z53,AA53,AB53,AC53,AD53)="","",SUM(X53,Y53,Z53,AA53,AB53,AC53,AD53)),"")</f>
        <v>7706914</v>
      </c>
      <c r="AF53" s="254" t="str">
        <f>IFERROR(IF(AND(AF41,AF45,AF47,AF48,AF49,AF50,AF51)="","",SUM(AF41,AF45,AF47)-SUM(AF48)-SUM(AF49)+SUM(AF50,AF51)),"")</f>
        <v/>
      </c>
      <c r="AG53" s="254" t="str">
        <f>IFERROR(IF(AND(AE53,AF53)="","",IF(#REF!="Konsolidovani",SUM(AE53,AF53),"")),"")</f>
        <v/>
      </c>
    </row>
    <row r="54" spans="1:33" ht="19.5" customHeight="1" x14ac:dyDescent="0.3">
      <c r="K54" s="273">
        <f>IF(ISERROR(ABS(LOG(ABS(SUM(K22:K53)),EXP(3)))),"",ABS(LOG(ABS(SUM(K22:K53)),EXP(3))))</f>
        <v>4.4738058329087655</v>
      </c>
      <c r="L54" s="273" t="str">
        <f t="shared" ref="L54:T54" si="8">IF(ISERROR(ABS(LOG(ABS(SUM(L22:L53)),EXP(3)))),"",ABS(LOG(ABS(SUM(L22:L53)),EXP(3))))</f>
        <v/>
      </c>
      <c r="M54" s="273" t="str">
        <f t="shared" si="8"/>
        <v/>
      </c>
      <c r="N54" s="273" t="str">
        <f t="shared" si="8"/>
        <v/>
      </c>
      <c r="O54" s="273" t="str">
        <f t="shared" si="8"/>
        <v/>
      </c>
      <c r="P54" s="273">
        <f t="shared" si="8"/>
        <v>4.7825784764040007</v>
      </c>
      <c r="Q54" s="273">
        <f t="shared" si="8"/>
        <v>4.7147651317722064</v>
      </c>
      <c r="R54" s="273">
        <f t="shared" si="8"/>
        <v>5.4699781208381841</v>
      </c>
      <c r="S54" s="273" t="str">
        <f t="shared" si="8"/>
        <v/>
      </c>
      <c r="T54" s="273" t="str">
        <f t="shared" si="8"/>
        <v/>
      </c>
      <c r="U54" s="274"/>
      <c r="V54" s="274"/>
      <c r="W54" s="275"/>
      <c r="X54" s="276"/>
      <c r="Y54" s="276"/>
      <c r="Z54" s="276"/>
      <c r="AA54" s="276"/>
      <c r="AB54" s="276"/>
      <c r="AC54" s="276"/>
      <c r="AD54" s="276"/>
      <c r="AE54" s="277"/>
      <c r="AF54" s="276"/>
      <c r="AG54" s="276"/>
    </row>
    <row r="55" spans="1:33" ht="12.75" customHeight="1" x14ac:dyDescent="0.3"/>
    <row r="56" spans="1:33" x14ac:dyDescent="0.3">
      <c r="U56" s="323" t="s">
        <v>313</v>
      </c>
      <c r="AF56" s="324" t="s">
        <v>315</v>
      </c>
      <c r="AG56" s="325" t="s">
        <v>314</v>
      </c>
    </row>
    <row r="57" spans="1:33" x14ac:dyDescent="0.3">
      <c r="U57" s="465" t="str">
        <f>OP!C45</f>
        <v>Bihać, 31.07.2026g.</v>
      </c>
      <c r="V57" s="465"/>
      <c r="AG57" s="326" t="str">
        <f>OP!AJ45</f>
        <v>Mensur Čavkić</v>
      </c>
    </row>
  </sheetData>
  <sheetProtection algorithmName="SHA-512" hashValue="9b7fXEFT2w1SpsQ/VShQj4YBkvMa0qdX62kvh455YyZOo2CMbYvCfaccg0rjwVHKoAZXuMfULN+X00NvedJvTw==" saltValue="pKjaHuiOKgPF2c1QEXOorw==" spinCount="100000" sheet="1" objects="1" scenarios="1"/>
  <protectedRanges>
    <protectedRange sqref="U41:V41" name="Range5"/>
    <protectedRange sqref="U25:V25" name="Range3"/>
    <protectedRange sqref="U13:AG13" name="Range1"/>
    <protectedRange sqref="U22:V22" name="Range2"/>
    <protectedRange sqref="U37:V37" name="Range4"/>
    <protectedRange sqref="U53:V53" name="Range6"/>
  </protectedRanges>
  <mergeCells count="46">
    <mergeCell ref="V9:Y9"/>
    <mergeCell ref="V1:X1"/>
    <mergeCell ref="V3:Y3"/>
    <mergeCell ref="V5:Y5"/>
    <mergeCell ref="V7:Y7"/>
    <mergeCell ref="AC7:AG7"/>
    <mergeCell ref="U21:V21"/>
    <mergeCell ref="V11:Y11"/>
    <mergeCell ref="U12:AG12"/>
    <mergeCell ref="U13:AG13"/>
    <mergeCell ref="U15:V20"/>
    <mergeCell ref="W15:W20"/>
    <mergeCell ref="X15:AC15"/>
    <mergeCell ref="AD15:AD20"/>
    <mergeCell ref="AE15:AE20"/>
    <mergeCell ref="AF15:AF20"/>
    <mergeCell ref="AG15:AG20"/>
    <mergeCell ref="Y16:Y20"/>
    <mergeCell ref="Z16:Z20"/>
    <mergeCell ref="AA16:AA20"/>
    <mergeCell ref="AB16:AB20"/>
    <mergeCell ref="AC16:AC20"/>
    <mergeCell ref="U35:V35"/>
    <mergeCell ref="U22:V22"/>
    <mergeCell ref="U23:V23"/>
    <mergeCell ref="U24:V24"/>
    <mergeCell ref="U25:V25"/>
    <mergeCell ref="U27:V27"/>
    <mergeCell ref="U28:V28"/>
    <mergeCell ref="U29:V29"/>
    <mergeCell ref="U31:V31"/>
    <mergeCell ref="U32:V32"/>
    <mergeCell ref="U33:V33"/>
    <mergeCell ref="U34:V34"/>
    <mergeCell ref="U57:V57"/>
    <mergeCell ref="U37:V37"/>
    <mergeCell ref="U39:V39"/>
    <mergeCell ref="U40:V40"/>
    <mergeCell ref="U41:V41"/>
    <mergeCell ref="U43:V43"/>
    <mergeCell ref="U44:V44"/>
    <mergeCell ref="U45:V45"/>
    <mergeCell ref="U47:V47"/>
    <mergeCell ref="U48:V48"/>
    <mergeCell ref="U49:V49"/>
    <mergeCell ref="U53:V53"/>
  </mergeCells>
  <conditionalFormatting sqref="U8:U11">
    <cfRule type="containsText" dxfId="17" priority="4" operator="containsText" text="Obrazac prazan">
      <formula>NOT(ISERROR(SEARCH("Obrazac prazan",U8)))</formula>
    </cfRule>
  </conditionalFormatting>
  <conditionalFormatting sqref="U56">
    <cfRule type="expression" dxfId="16" priority="2">
      <formula>OR(LEFT(#REF!,5)="Reviz",LEFT(#REF!,6)="Izjava")</formula>
    </cfRule>
  </conditionalFormatting>
  <conditionalFormatting sqref="U2:AG2 U3:V3 Z3:AG3 U4:AG4 U5:V5 Z5:AG5 U6:AG6 U7:V7 Z7:AG7 U8:Y8 AA8:AB11 AG8:AG11 U9:V9 U10:Y10 U11:V11 U12:AG54">
    <cfRule type="expression" dxfId="15" priority="3">
      <formula>OR(LEFT(#REF!,5)="Reviz",LEFT(#REF!,6)="Izjava")</formula>
    </cfRule>
  </conditionalFormatting>
  <conditionalFormatting sqref="AF56:AG56">
    <cfRule type="expression" dxfId="14" priority="1">
      <formula>OR(LEFT(#REF!,5)="Reviz",LEFT(#REF!,6)="Izjava")</formula>
    </cfRule>
  </conditionalFormatting>
  <dataValidations count="1">
    <dataValidation type="whole" allowBlank="1" showInputMessage="1" showErrorMessage="1" sqref="X27:AF29 X31:AF35 X47:AF51 X39:AF41 X43:AF45 X22:AF25" xr:uid="{F7D92621-B6B3-4A08-A960-AE987BBEE594}">
      <formula1>-9.99999E+307</formula1>
      <formula2>9.99999E+307</formula2>
    </dataValidation>
  </dataValidations>
  <pageMargins left="0.27559055118110237" right="0.27559055118110237" top="7.7083333333333335E-3" bottom="7.7083333333333335E-3" header="0" footer="0"/>
  <pageSetup paperSize="9" scale="36" firstPageNumber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CB7B-B05D-48D3-9C7A-CC43FDF4517C}">
  <sheetPr>
    <tabColor theme="7" tint="-0.249977111117893"/>
  </sheetPr>
  <dimension ref="A1:AIJ60"/>
  <sheetViews>
    <sheetView showGridLines="0" view="pageLayout" topLeftCell="B1" zoomScale="80" zoomScaleNormal="100" zoomScalePageLayoutView="80" workbookViewId="0">
      <selection activeCell="S25" sqref="S25:AQ25"/>
    </sheetView>
  </sheetViews>
  <sheetFormatPr defaultColWidth="2.5703125" defaultRowHeight="15.75" x14ac:dyDescent="0.25"/>
  <cols>
    <col min="1" max="1" width="5.140625" style="291" hidden="1" customWidth="1"/>
    <col min="2" max="2" width="1.7109375" style="291" customWidth="1"/>
    <col min="3" max="3" width="12.7109375" style="292" bestFit="1" customWidth="1"/>
    <col min="4" max="4" width="3" style="292" customWidth="1"/>
    <col min="5" max="5" width="2.5703125" style="292" customWidth="1"/>
    <col min="6" max="6" width="9.140625" style="292" bestFit="1" customWidth="1"/>
    <col min="7" max="17" width="2.5703125" style="292" customWidth="1"/>
    <col min="18" max="18" width="12.85546875" style="292" customWidth="1"/>
    <col min="19" max="21" width="2.5703125" style="292" customWidth="1"/>
    <col min="22" max="22" width="3" style="292" customWidth="1"/>
    <col min="23" max="31" width="2.5703125" style="292" customWidth="1"/>
    <col min="32" max="32" width="2.7109375" style="292" customWidth="1"/>
    <col min="33" max="33" width="3.85546875" style="292" customWidth="1"/>
    <col min="34" max="34" width="4.42578125" style="292" customWidth="1"/>
    <col min="35" max="35" width="1" style="292" customWidth="1"/>
    <col min="36" max="36" width="3.85546875" style="292" customWidth="1"/>
    <col min="37" max="38" width="2.5703125" style="292" customWidth="1"/>
    <col min="39" max="41" width="2.5703125" style="292"/>
    <col min="42" max="42" width="1.85546875" style="292" customWidth="1"/>
    <col min="43" max="43" width="1.5703125" style="292" customWidth="1"/>
    <col min="44" max="44" width="4.5703125" style="292" customWidth="1"/>
    <col min="45" max="16384" width="2.5703125" style="292"/>
  </cols>
  <sheetData>
    <row r="1" spans="1:920" s="278" customFormat="1" ht="15" customHeight="1" x14ac:dyDescent="0.25">
      <c r="C1" s="487" t="str">
        <f>BS!G1</f>
        <v xml:space="preserve"> DD ZA OSIGURANJE ''CAMELIJA'' BIHAĆ</v>
      </c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327"/>
      <c r="T1" s="327"/>
      <c r="U1" s="327"/>
      <c r="V1" s="327"/>
      <c r="W1" s="327"/>
      <c r="AA1" s="279"/>
      <c r="AF1" s="280"/>
      <c r="AG1" s="280"/>
      <c r="AH1" s="281"/>
      <c r="AI1" s="280"/>
      <c r="AJ1" s="282"/>
      <c r="AK1" s="488" t="s">
        <v>661</v>
      </c>
      <c r="AL1" s="489"/>
      <c r="AM1" s="489"/>
      <c r="AN1" s="489"/>
      <c r="AO1" s="489"/>
      <c r="AP1" s="489"/>
      <c r="AQ1" s="489"/>
    </row>
    <row r="2" spans="1:920" s="278" customFormat="1" ht="14.25" customHeight="1" x14ac:dyDescent="0.25">
      <c r="C2" s="328" t="s">
        <v>0</v>
      </c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281"/>
      <c r="AI2" s="280"/>
      <c r="AJ2" s="282"/>
      <c r="AK2" s="490" t="s">
        <v>657</v>
      </c>
      <c r="AL2" s="490"/>
      <c r="AM2" s="490"/>
      <c r="AN2" s="490"/>
      <c r="AO2" s="490"/>
      <c r="AP2" s="490"/>
      <c r="AQ2" s="490"/>
    </row>
    <row r="3" spans="1:920" s="278" customFormat="1" ht="15" customHeight="1" x14ac:dyDescent="0.25">
      <c r="B3" s="328"/>
      <c r="C3" s="487" t="str">
        <f>BS!G3</f>
        <v>Bihać, 5. Korpusa 3</v>
      </c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328"/>
      <c r="T3" s="328"/>
      <c r="U3" s="328"/>
      <c r="V3" s="328"/>
      <c r="W3" s="328"/>
      <c r="AA3" s="279"/>
      <c r="AF3" s="280"/>
      <c r="AG3" s="280"/>
      <c r="AH3" s="281"/>
      <c r="AI3" s="280"/>
      <c r="AJ3" s="282"/>
      <c r="AK3" s="283"/>
      <c r="AL3" s="284"/>
      <c r="AM3" s="284"/>
      <c r="AN3" s="284"/>
      <c r="AO3" s="284"/>
      <c r="AP3" s="284"/>
      <c r="AQ3" s="284"/>
    </row>
    <row r="4" spans="1:920" s="280" customFormat="1" ht="15" customHeight="1" x14ac:dyDescent="0.25">
      <c r="C4" s="328" t="s">
        <v>2</v>
      </c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30"/>
      <c r="AD4" s="330"/>
      <c r="AE4" s="330"/>
      <c r="AF4" s="330"/>
      <c r="AG4" s="330"/>
      <c r="AH4" s="330"/>
      <c r="AI4" s="278"/>
      <c r="AJ4" s="282"/>
      <c r="AK4" s="374"/>
      <c r="AL4" s="374"/>
      <c r="AM4" s="374"/>
      <c r="AN4" s="374"/>
      <c r="AO4" s="374"/>
      <c r="AP4" s="374"/>
      <c r="AQ4" s="374"/>
    </row>
    <row r="5" spans="1:920" s="280" customFormat="1" ht="15" customHeight="1" x14ac:dyDescent="0.25">
      <c r="C5" s="370" t="str">
        <f>BS!G5</f>
        <v>65.12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290"/>
      <c r="AD5" s="290"/>
      <c r="AE5" s="290"/>
      <c r="AF5" s="290"/>
      <c r="AG5" s="290"/>
      <c r="AH5" s="290"/>
      <c r="AI5" s="278"/>
      <c r="AJ5" s="282"/>
      <c r="AK5" s="290"/>
      <c r="AL5" s="290"/>
      <c r="AM5" s="290"/>
      <c r="AN5" s="290"/>
      <c r="AO5" s="290"/>
      <c r="AP5" s="290"/>
      <c r="AQ5" s="290"/>
    </row>
    <row r="6" spans="1:920" s="280" customFormat="1" ht="15" customHeight="1" x14ac:dyDescent="0.25">
      <c r="C6" s="303" t="s">
        <v>655</v>
      </c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90"/>
      <c r="AD6" s="290"/>
      <c r="AE6" s="290"/>
      <c r="AF6" s="290"/>
      <c r="AG6" s="290"/>
      <c r="AH6" s="290"/>
      <c r="AI6" s="278"/>
      <c r="AJ6" s="282"/>
      <c r="AK6" s="290"/>
      <c r="AL6" s="290"/>
      <c r="AM6" s="290"/>
      <c r="AN6" s="290"/>
      <c r="AO6" s="290"/>
      <c r="AP6" s="290"/>
      <c r="AQ6" s="290"/>
    </row>
    <row r="7" spans="1:920" s="280" customFormat="1" ht="15" customHeight="1" x14ac:dyDescent="0.25">
      <c r="C7" s="487" t="str">
        <f>BS!G7</f>
        <v>4263232820000</v>
      </c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290"/>
      <c r="AD7" s="290"/>
      <c r="AE7" s="290"/>
      <c r="AF7" s="290"/>
      <c r="AG7" s="290"/>
      <c r="AH7" s="290"/>
      <c r="AI7" s="278"/>
      <c r="AJ7" s="282"/>
      <c r="AK7" s="290"/>
      <c r="AL7" s="290"/>
      <c r="AM7" s="290"/>
      <c r="AN7" s="290"/>
      <c r="AO7" s="290"/>
      <c r="AP7" s="290"/>
      <c r="AQ7" s="290"/>
    </row>
    <row r="8" spans="1:920" x14ac:dyDescent="0.25">
      <c r="C8" s="303" t="s">
        <v>1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</row>
    <row r="9" spans="1:920" x14ac:dyDescent="0.25">
      <c r="C9" s="491" t="str">
        <f>BS!G9</f>
        <v>4263232820000</v>
      </c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</row>
    <row r="10" spans="1:920" ht="21" customHeight="1" x14ac:dyDescent="0.25">
      <c r="C10" s="303" t="s">
        <v>658</v>
      </c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</row>
    <row r="11" spans="1:920" s="294" customFormat="1" ht="21" customHeight="1" x14ac:dyDescent="0.25">
      <c r="A11" s="251"/>
      <c r="B11" s="251"/>
      <c r="C11" s="492" t="s">
        <v>669</v>
      </c>
      <c r="D11" s="493"/>
      <c r="E11" s="493"/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493"/>
      <c r="X11" s="493"/>
      <c r="Y11" s="493"/>
      <c r="Z11" s="493"/>
      <c r="AA11" s="493"/>
      <c r="AB11" s="493"/>
      <c r="AC11" s="493"/>
      <c r="AD11" s="493"/>
      <c r="AE11" s="493"/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293"/>
      <c r="AS11" s="293"/>
      <c r="AT11" s="293"/>
      <c r="AU11" s="293"/>
      <c r="AV11" s="293"/>
      <c r="AW11" s="293"/>
      <c r="AX11" s="293"/>
      <c r="AY11" s="293"/>
      <c r="AZ11" s="293"/>
      <c r="BA11" s="293"/>
      <c r="BB11" s="293"/>
      <c r="BC11" s="293"/>
      <c r="BD11" s="293"/>
      <c r="BE11" s="293"/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CG11" s="293"/>
      <c r="CH11" s="293"/>
      <c r="CI11" s="293"/>
      <c r="CJ11" s="293"/>
      <c r="CK11" s="293"/>
      <c r="CL11" s="293"/>
      <c r="CM11" s="293"/>
      <c r="CN11" s="293"/>
      <c r="CO11" s="293"/>
      <c r="CP11" s="293"/>
      <c r="CQ11" s="293"/>
      <c r="CR11" s="293"/>
      <c r="CS11" s="293"/>
      <c r="CT11" s="293"/>
      <c r="CU11" s="293"/>
      <c r="CV11" s="293"/>
      <c r="CW11" s="293"/>
      <c r="CX11" s="293"/>
      <c r="CY11" s="293"/>
      <c r="CZ11" s="293"/>
      <c r="DA11" s="293"/>
      <c r="DB11" s="293"/>
      <c r="DC11" s="293"/>
      <c r="DD11" s="293"/>
      <c r="DE11" s="293"/>
      <c r="DF11" s="293"/>
      <c r="DG11" s="293"/>
      <c r="DH11" s="293"/>
      <c r="DI11" s="293"/>
      <c r="DJ11" s="293"/>
      <c r="DK11" s="293"/>
      <c r="DL11" s="293"/>
      <c r="DM11" s="293"/>
      <c r="DN11" s="293"/>
      <c r="DO11" s="293"/>
      <c r="DP11" s="293"/>
      <c r="DQ11" s="293"/>
      <c r="DR11" s="293"/>
      <c r="DS11" s="293"/>
      <c r="DT11" s="293"/>
      <c r="DU11" s="293"/>
      <c r="DV11" s="293"/>
      <c r="DW11" s="293"/>
      <c r="DX11" s="293"/>
      <c r="DY11" s="293"/>
      <c r="DZ11" s="293"/>
      <c r="EA11" s="293"/>
      <c r="EB11" s="293"/>
      <c r="EC11" s="293"/>
      <c r="ED11" s="293"/>
      <c r="EE11" s="293"/>
      <c r="EF11" s="293"/>
      <c r="EG11" s="293"/>
      <c r="EH11" s="293"/>
      <c r="EI11" s="293"/>
      <c r="EJ11" s="293"/>
      <c r="EK11" s="293"/>
      <c r="EL11" s="293"/>
      <c r="EM11" s="293"/>
      <c r="EN11" s="293"/>
      <c r="EO11" s="293"/>
      <c r="EP11" s="293"/>
      <c r="EQ11" s="293"/>
      <c r="ER11" s="293"/>
      <c r="ES11" s="293"/>
      <c r="ET11" s="293"/>
      <c r="EU11" s="293"/>
      <c r="EV11" s="293"/>
      <c r="EW11" s="293"/>
      <c r="EX11" s="293"/>
      <c r="EY11" s="293"/>
      <c r="EZ11" s="293"/>
      <c r="FA11" s="293"/>
      <c r="FB11" s="293"/>
      <c r="FC11" s="293"/>
      <c r="FD11" s="293"/>
      <c r="FE11" s="293"/>
      <c r="FF11" s="293"/>
      <c r="FG11" s="293"/>
      <c r="FH11" s="293"/>
      <c r="FI11" s="293"/>
      <c r="FJ11" s="293"/>
      <c r="FK11" s="293"/>
      <c r="FL11" s="293"/>
      <c r="FM11" s="293"/>
      <c r="FN11" s="293"/>
      <c r="FO11" s="293"/>
      <c r="FP11" s="293"/>
      <c r="FQ11" s="293"/>
      <c r="FR11" s="293"/>
      <c r="FS11" s="293"/>
      <c r="FT11" s="293"/>
      <c r="FU11" s="293"/>
      <c r="FV11" s="293"/>
      <c r="FW11" s="293"/>
      <c r="FX11" s="293"/>
      <c r="FY11" s="293"/>
      <c r="FZ11" s="293"/>
      <c r="GA11" s="293"/>
      <c r="GB11" s="293"/>
      <c r="GC11" s="293"/>
      <c r="GD11" s="293"/>
      <c r="GE11" s="293"/>
      <c r="GF11" s="293"/>
      <c r="GG11" s="293"/>
      <c r="GH11" s="293"/>
      <c r="GI11" s="293"/>
      <c r="GJ11" s="293"/>
      <c r="GK11" s="293"/>
      <c r="GL11" s="293"/>
      <c r="GM11" s="293"/>
      <c r="GN11" s="293"/>
      <c r="GO11" s="293"/>
      <c r="GP11" s="293"/>
      <c r="GQ11" s="293"/>
      <c r="GR11" s="293"/>
      <c r="GS11" s="293"/>
      <c r="GT11" s="293"/>
      <c r="GU11" s="293"/>
      <c r="GV11" s="293"/>
      <c r="GW11" s="293"/>
      <c r="GX11" s="293"/>
      <c r="GY11" s="293"/>
      <c r="GZ11" s="293"/>
      <c r="HA11" s="293"/>
      <c r="HB11" s="293"/>
      <c r="HC11" s="293"/>
      <c r="HD11" s="293"/>
      <c r="HE11" s="293"/>
      <c r="HF11" s="293"/>
      <c r="HG11" s="293"/>
      <c r="HH11" s="293"/>
      <c r="HI11" s="293"/>
      <c r="HJ11" s="293"/>
      <c r="HK11" s="293"/>
      <c r="HL11" s="293"/>
      <c r="HM11" s="293"/>
      <c r="HN11" s="293"/>
      <c r="HO11" s="293"/>
      <c r="HP11" s="293"/>
      <c r="HQ11" s="293"/>
      <c r="HR11" s="293"/>
      <c r="HS11" s="293"/>
      <c r="HT11" s="293"/>
      <c r="HU11" s="293"/>
      <c r="HV11" s="293"/>
      <c r="HW11" s="293"/>
      <c r="HX11" s="293"/>
      <c r="HY11" s="293"/>
      <c r="HZ11" s="293"/>
      <c r="IA11" s="293"/>
      <c r="IB11" s="293"/>
      <c r="IC11" s="293"/>
      <c r="ID11" s="293"/>
      <c r="IE11" s="293"/>
      <c r="IF11" s="293"/>
      <c r="IG11" s="293"/>
      <c r="IH11" s="293"/>
      <c r="II11" s="293"/>
      <c r="IJ11" s="293"/>
      <c r="IK11" s="293"/>
      <c r="IL11" s="293"/>
      <c r="IM11" s="293"/>
      <c r="IN11" s="293"/>
      <c r="IO11" s="293"/>
      <c r="IP11" s="293"/>
      <c r="IQ11" s="293"/>
      <c r="IR11" s="293"/>
      <c r="IS11" s="293"/>
      <c r="IT11" s="293"/>
      <c r="IU11" s="293"/>
      <c r="IV11" s="293"/>
      <c r="IW11" s="293"/>
      <c r="IX11" s="293"/>
      <c r="IY11" s="293"/>
      <c r="IZ11" s="293"/>
      <c r="JA11" s="293"/>
      <c r="JB11" s="293"/>
      <c r="JC11" s="293"/>
      <c r="JD11" s="293"/>
      <c r="JE11" s="293"/>
      <c r="JF11" s="293"/>
      <c r="JG11" s="293"/>
      <c r="JH11" s="293"/>
      <c r="JI11" s="293"/>
      <c r="JJ11" s="293"/>
      <c r="JK11" s="293"/>
      <c r="JL11" s="293"/>
      <c r="JM11" s="293"/>
      <c r="JN11" s="293"/>
      <c r="JO11" s="293"/>
      <c r="JP11" s="293"/>
      <c r="JQ11" s="293"/>
      <c r="JR11" s="293"/>
      <c r="JS11" s="293"/>
      <c r="JT11" s="293"/>
      <c r="JU11" s="293"/>
      <c r="JV11" s="293"/>
      <c r="JW11" s="293"/>
      <c r="JX11" s="293"/>
      <c r="JY11" s="293"/>
      <c r="JZ11" s="293"/>
      <c r="KA11" s="293"/>
      <c r="KB11" s="293"/>
      <c r="KC11" s="293"/>
      <c r="KD11" s="293"/>
      <c r="KE11" s="293"/>
      <c r="KF11" s="293"/>
      <c r="KG11" s="293"/>
      <c r="KH11" s="293"/>
      <c r="KI11" s="293"/>
      <c r="KJ11" s="293"/>
      <c r="KK11" s="293"/>
      <c r="KL11" s="293"/>
      <c r="KM11" s="293"/>
      <c r="KN11" s="293"/>
      <c r="KO11" s="293"/>
      <c r="KP11" s="293"/>
      <c r="KQ11" s="293"/>
      <c r="KR11" s="293"/>
      <c r="KS11" s="293"/>
      <c r="KT11" s="293"/>
      <c r="KU11" s="293"/>
      <c r="KV11" s="293"/>
      <c r="KW11" s="293"/>
      <c r="KX11" s="293"/>
      <c r="KY11" s="293"/>
      <c r="KZ11" s="293"/>
      <c r="LA11" s="293"/>
      <c r="LB11" s="293"/>
      <c r="LC11" s="293"/>
      <c r="LD11" s="293"/>
      <c r="LE11" s="293"/>
      <c r="LF11" s="293"/>
      <c r="LG11" s="293"/>
      <c r="LH11" s="293"/>
      <c r="LI11" s="293"/>
      <c r="LJ11" s="293"/>
      <c r="LK11" s="293"/>
      <c r="LL11" s="293"/>
      <c r="LM11" s="293"/>
      <c r="LN11" s="293"/>
      <c r="LO11" s="293"/>
      <c r="LP11" s="293"/>
      <c r="LQ11" s="293"/>
      <c r="LR11" s="293"/>
      <c r="LS11" s="293"/>
      <c r="LT11" s="293"/>
      <c r="LU11" s="293"/>
      <c r="LV11" s="293"/>
      <c r="LW11" s="293"/>
      <c r="LX11" s="293"/>
      <c r="LY11" s="293"/>
      <c r="LZ11" s="293"/>
      <c r="MA11" s="293"/>
      <c r="MB11" s="293"/>
      <c r="MC11" s="293"/>
      <c r="MD11" s="293"/>
      <c r="ME11" s="293"/>
      <c r="MF11" s="293"/>
      <c r="MG11" s="293"/>
      <c r="MH11" s="293"/>
      <c r="MI11" s="293"/>
      <c r="MJ11" s="293"/>
      <c r="MK11" s="293"/>
      <c r="ML11" s="293"/>
      <c r="MM11" s="293"/>
      <c r="MN11" s="293"/>
      <c r="MO11" s="293"/>
      <c r="MP11" s="293"/>
      <c r="MQ11" s="293"/>
      <c r="MR11" s="293"/>
      <c r="MS11" s="293"/>
      <c r="MT11" s="293"/>
      <c r="MU11" s="293"/>
      <c r="MV11" s="293"/>
      <c r="MW11" s="293"/>
      <c r="MX11" s="293"/>
      <c r="MY11" s="293"/>
      <c r="MZ11" s="293"/>
      <c r="NA11" s="293"/>
      <c r="NB11" s="293"/>
      <c r="NC11" s="293"/>
      <c r="ND11" s="293"/>
      <c r="NE11" s="293"/>
      <c r="NF11" s="293"/>
      <c r="NG11" s="293"/>
      <c r="NH11" s="293"/>
      <c r="NI11" s="293"/>
      <c r="NJ11" s="293"/>
      <c r="NK11" s="293"/>
      <c r="NL11" s="293"/>
      <c r="NM11" s="293"/>
      <c r="NN11" s="293"/>
      <c r="NO11" s="293"/>
      <c r="NP11" s="293"/>
      <c r="NQ11" s="293"/>
      <c r="NR11" s="293"/>
      <c r="NS11" s="293"/>
      <c r="NT11" s="293"/>
      <c r="NU11" s="293"/>
      <c r="NV11" s="293"/>
      <c r="NW11" s="293"/>
      <c r="NX11" s="293"/>
      <c r="NY11" s="293"/>
      <c r="NZ11" s="293"/>
      <c r="OA11" s="293"/>
      <c r="OB11" s="293"/>
      <c r="OC11" s="293"/>
      <c r="OD11" s="293"/>
      <c r="OE11" s="293"/>
      <c r="OF11" s="293"/>
      <c r="OG11" s="293"/>
      <c r="OH11" s="293"/>
      <c r="OI11" s="293"/>
      <c r="OJ11" s="293"/>
      <c r="OK11" s="293"/>
      <c r="OL11" s="293"/>
      <c r="OM11" s="293"/>
      <c r="ON11" s="293"/>
      <c r="OO11" s="293"/>
      <c r="OP11" s="293"/>
      <c r="OQ11" s="293"/>
      <c r="OR11" s="293"/>
      <c r="OS11" s="293"/>
      <c r="OT11" s="293"/>
      <c r="OU11" s="293"/>
      <c r="OV11" s="293"/>
      <c r="OW11" s="293"/>
      <c r="OX11" s="293"/>
      <c r="OY11" s="293"/>
      <c r="OZ11" s="293"/>
      <c r="PA11" s="293"/>
      <c r="PB11" s="293"/>
      <c r="PC11" s="293"/>
      <c r="PD11" s="293"/>
      <c r="PE11" s="293"/>
      <c r="PF11" s="293"/>
      <c r="PG11" s="293"/>
      <c r="PH11" s="293"/>
      <c r="PI11" s="293"/>
      <c r="PJ11" s="293"/>
      <c r="PK11" s="293"/>
      <c r="PL11" s="293"/>
      <c r="PM11" s="293"/>
      <c r="PN11" s="293"/>
      <c r="PO11" s="293"/>
      <c r="PP11" s="293"/>
      <c r="PQ11" s="293"/>
      <c r="PR11" s="293"/>
      <c r="PS11" s="293"/>
      <c r="PT11" s="293"/>
      <c r="PU11" s="293"/>
      <c r="PV11" s="293"/>
      <c r="PW11" s="293"/>
      <c r="PX11" s="293"/>
      <c r="PY11" s="293"/>
      <c r="PZ11" s="293"/>
      <c r="QA11" s="293"/>
      <c r="QB11" s="293"/>
      <c r="QC11" s="293"/>
      <c r="QD11" s="293"/>
      <c r="QE11" s="293"/>
      <c r="QF11" s="293"/>
      <c r="QG11" s="293"/>
      <c r="QH11" s="293"/>
      <c r="QI11" s="293"/>
      <c r="QJ11" s="293"/>
      <c r="QK11" s="293"/>
      <c r="QL11" s="293"/>
      <c r="QM11" s="293"/>
      <c r="QN11" s="293"/>
      <c r="QO11" s="293"/>
      <c r="QP11" s="293"/>
      <c r="QQ11" s="293"/>
      <c r="QR11" s="293"/>
      <c r="QS11" s="293"/>
      <c r="QT11" s="293"/>
      <c r="QU11" s="293"/>
      <c r="QV11" s="293"/>
      <c r="QW11" s="293"/>
      <c r="QX11" s="293"/>
      <c r="QY11" s="293"/>
      <c r="QZ11" s="293"/>
      <c r="RA11" s="293"/>
      <c r="RB11" s="293"/>
      <c r="RC11" s="293"/>
      <c r="RD11" s="293"/>
      <c r="RE11" s="293"/>
      <c r="RF11" s="293"/>
      <c r="RG11" s="293"/>
      <c r="RH11" s="293"/>
      <c r="RI11" s="293"/>
      <c r="RJ11" s="293"/>
      <c r="RK11" s="293"/>
      <c r="RL11" s="293"/>
      <c r="RM11" s="293"/>
      <c r="RN11" s="293"/>
      <c r="RO11" s="293"/>
      <c r="RP11" s="293"/>
      <c r="RQ11" s="293"/>
      <c r="RR11" s="293"/>
      <c r="RS11" s="293"/>
      <c r="RT11" s="293"/>
      <c r="RU11" s="293"/>
      <c r="RV11" s="293"/>
      <c r="RW11" s="293"/>
      <c r="RX11" s="293"/>
      <c r="RY11" s="293"/>
      <c r="RZ11" s="293"/>
      <c r="SA11" s="293"/>
      <c r="SB11" s="293"/>
      <c r="SC11" s="293"/>
      <c r="SD11" s="293"/>
      <c r="SE11" s="293"/>
      <c r="SF11" s="293"/>
      <c r="SG11" s="293"/>
      <c r="SH11" s="293"/>
      <c r="SI11" s="293"/>
      <c r="SJ11" s="293"/>
      <c r="SK11" s="293"/>
      <c r="SL11" s="293"/>
      <c r="SM11" s="293"/>
      <c r="SN11" s="293"/>
      <c r="SO11" s="293"/>
      <c r="SP11" s="293"/>
      <c r="SQ11" s="293"/>
      <c r="SR11" s="293"/>
      <c r="SS11" s="293"/>
      <c r="ST11" s="293"/>
      <c r="SU11" s="293"/>
      <c r="SV11" s="293"/>
      <c r="SW11" s="293"/>
      <c r="SX11" s="293"/>
      <c r="SY11" s="293"/>
      <c r="SZ11" s="293"/>
      <c r="TA11" s="293"/>
      <c r="TB11" s="293"/>
      <c r="TC11" s="293"/>
      <c r="TD11" s="293"/>
      <c r="TE11" s="293"/>
      <c r="TF11" s="293"/>
      <c r="TG11" s="293"/>
      <c r="TH11" s="293"/>
      <c r="TI11" s="293"/>
      <c r="TJ11" s="293"/>
      <c r="TK11" s="293"/>
      <c r="TL11" s="293"/>
      <c r="TM11" s="293"/>
      <c r="TN11" s="293"/>
      <c r="TO11" s="293"/>
      <c r="TP11" s="293"/>
      <c r="TQ11" s="293"/>
      <c r="TR11" s="293"/>
      <c r="TS11" s="293"/>
      <c r="TT11" s="293"/>
      <c r="TU11" s="293"/>
      <c r="TV11" s="293"/>
      <c r="TW11" s="293"/>
      <c r="TX11" s="293"/>
      <c r="TY11" s="293"/>
      <c r="TZ11" s="293"/>
      <c r="UA11" s="293"/>
      <c r="UB11" s="293"/>
      <c r="UC11" s="293"/>
      <c r="UD11" s="293"/>
      <c r="UE11" s="293"/>
      <c r="UF11" s="293"/>
      <c r="UG11" s="293"/>
      <c r="UH11" s="293"/>
      <c r="UI11" s="293"/>
      <c r="UJ11" s="293"/>
      <c r="UK11" s="293"/>
      <c r="UL11" s="293"/>
      <c r="UM11" s="293"/>
      <c r="UN11" s="293"/>
      <c r="UO11" s="293"/>
      <c r="UP11" s="293"/>
      <c r="UQ11" s="293"/>
      <c r="UR11" s="293"/>
      <c r="US11" s="293"/>
      <c r="UT11" s="293"/>
      <c r="UU11" s="293"/>
      <c r="UV11" s="293"/>
      <c r="UW11" s="293"/>
      <c r="UX11" s="293"/>
      <c r="UY11" s="293"/>
      <c r="UZ11" s="293"/>
      <c r="VA11" s="293"/>
      <c r="VB11" s="293"/>
      <c r="VC11" s="293"/>
      <c r="VD11" s="293"/>
      <c r="VE11" s="293"/>
      <c r="VF11" s="293"/>
      <c r="VG11" s="293"/>
      <c r="VH11" s="293"/>
      <c r="VI11" s="293"/>
      <c r="VJ11" s="293"/>
      <c r="VK11" s="293"/>
      <c r="VL11" s="293"/>
      <c r="VM11" s="293"/>
      <c r="VN11" s="293"/>
      <c r="VO11" s="293"/>
      <c r="VP11" s="293"/>
      <c r="VQ11" s="293"/>
      <c r="VR11" s="293"/>
      <c r="VS11" s="293"/>
      <c r="VT11" s="293"/>
      <c r="VU11" s="293"/>
      <c r="VV11" s="293"/>
      <c r="VW11" s="293"/>
      <c r="VX11" s="293"/>
      <c r="VY11" s="293"/>
      <c r="VZ11" s="293"/>
      <c r="WA11" s="293"/>
      <c r="WB11" s="293"/>
      <c r="WC11" s="293"/>
      <c r="WD11" s="293"/>
      <c r="WE11" s="293"/>
      <c r="WF11" s="293"/>
      <c r="WG11" s="293"/>
      <c r="WH11" s="293"/>
      <c r="WI11" s="293"/>
      <c r="WJ11" s="293"/>
      <c r="WK11" s="293"/>
      <c r="WL11" s="293"/>
      <c r="WM11" s="293"/>
      <c r="WN11" s="293"/>
      <c r="WO11" s="293"/>
      <c r="WP11" s="293"/>
      <c r="WQ11" s="293"/>
      <c r="WR11" s="293"/>
      <c r="WS11" s="293"/>
      <c r="WT11" s="293"/>
      <c r="WU11" s="293"/>
      <c r="WV11" s="293"/>
      <c r="WW11" s="293"/>
      <c r="WX11" s="293"/>
      <c r="WY11" s="293"/>
      <c r="WZ11" s="293"/>
      <c r="XA11" s="293"/>
      <c r="XB11" s="293"/>
      <c r="XC11" s="293"/>
      <c r="XD11" s="293"/>
      <c r="XE11" s="293"/>
      <c r="XF11" s="293"/>
      <c r="XG11" s="293"/>
      <c r="XH11" s="293"/>
      <c r="XI11" s="293"/>
      <c r="XJ11" s="293"/>
      <c r="XK11" s="293"/>
      <c r="XL11" s="293"/>
      <c r="XM11" s="293"/>
      <c r="XN11" s="293"/>
      <c r="XO11" s="293"/>
      <c r="XP11" s="293"/>
      <c r="XQ11" s="293"/>
      <c r="XR11" s="293"/>
      <c r="XS11" s="293"/>
      <c r="XT11" s="293"/>
      <c r="XU11" s="293"/>
      <c r="XV11" s="293"/>
      <c r="XW11" s="293"/>
      <c r="XX11" s="293"/>
      <c r="XY11" s="293"/>
      <c r="XZ11" s="293"/>
      <c r="YA11" s="293"/>
      <c r="YB11" s="293"/>
      <c r="YC11" s="293"/>
      <c r="YD11" s="293"/>
      <c r="YE11" s="293"/>
      <c r="YF11" s="293"/>
      <c r="YG11" s="293"/>
      <c r="YH11" s="293"/>
      <c r="YI11" s="293"/>
      <c r="YJ11" s="293"/>
      <c r="YK11" s="293"/>
      <c r="YL11" s="293"/>
      <c r="YM11" s="293"/>
      <c r="YN11" s="293"/>
      <c r="YO11" s="293"/>
      <c r="YP11" s="293"/>
      <c r="YQ11" s="293"/>
      <c r="YR11" s="293"/>
      <c r="YS11" s="293"/>
      <c r="YT11" s="293"/>
      <c r="YU11" s="293"/>
      <c r="YV11" s="293"/>
      <c r="YW11" s="293"/>
      <c r="YX11" s="293"/>
      <c r="YY11" s="293"/>
      <c r="YZ11" s="293"/>
      <c r="ZA11" s="293"/>
      <c r="ZB11" s="293"/>
      <c r="ZC11" s="293"/>
      <c r="ZD11" s="293"/>
      <c r="ZE11" s="293"/>
      <c r="ZF11" s="293"/>
      <c r="ZG11" s="293"/>
      <c r="ZH11" s="293"/>
      <c r="ZI11" s="293"/>
      <c r="ZJ11" s="293"/>
      <c r="ZK11" s="293"/>
      <c r="ZL11" s="293"/>
      <c r="ZM11" s="293"/>
      <c r="ZN11" s="293"/>
      <c r="ZO11" s="293"/>
      <c r="ZP11" s="293"/>
      <c r="ZQ11" s="293"/>
      <c r="ZR11" s="293"/>
      <c r="ZS11" s="293"/>
      <c r="ZT11" s="293"/>
      <c r="ZU11" s="293"/>
      <c r="ZV11" s="293"/>
      <c r="ZW11" s="293"/>
      <c r="ZX11" s="293"/>
      <c r="ZY11" s="293"/>
      <c r="ZZ11" s="293"/>
      <c r="AAA11" s="293"/>
      <c r="AAB11" s="293"/>
      <c r="AAC11" s="293"/>
      <c r="AAD11" s="293"/>
      <c r="AAE11" s="293"/>
      <c r="AAF11" s="293"/>
      <c r="AAG11" s="293"/>
      <c r="AAH11" s="293"/>
      <c r="AAI11" s="293"/>
      <c r="AAJ11" s="293"/>
      <c r="AAK11" s="293"/>
      <c r="AAL11" s="293"/>
      <c r="AAM11" s="293"/>
      <c r="AAN11" s="293"/>
      <c r="AAO11" s="293"/>
      <c r="AAP11" s="293"/>
      <c r="AAQ11" s="293"/>
      <c r="AAR11" s="293"/>
      <c r="AAS11" s="293"/>
      <c r="AAT11" s="293"/>
      <c r="AAU11" s="293"/>
      <c r="AAV11" s="293"/>
      <c r="AAW11" s="293"/>
      <c r="AAX11" s="293"/>
      <c r="AAY11" s="293"/>
      <c r="AAZ11" s="293"/>
      <c r="ABA11" s="293"/>
      <c r="ABB11" s="293"/>
      <c r="ABC11" s="293"/>
      <c r="ABD11" s="293"/>
      <c r="ABE11" s="293"/>
      <c r="ABF11" s="293"/>
      <c r="ABG11" s="293"/>
      <c r="ABH11" s="293"/>
      <c r="ABI11" s="293"/>
      <c r="ABJ11" s="293"/>
      <c r="ABK11" s="293"/>
      <c r="ABL11" s="293"/>
      <c r="ABM11" s="293"/>
      <c r="ABN11" s="293"/>
      <c r="ABO11" s="293"/>
      <c r="ABP11" s="293"/>
      <c r="ABQ11" s="293"/>
      <c r="ABR11" s="293"/>
      <c r="ABS11" s="293"/>
      <c r="ABT11" s="293"/>
      <c r="ABU11" s="293"/>
      <c r="ABV11" s="293"/>
      <c r="ABW11" s="293"/>
      <c r="ABX11" s="293"/>
      <c r="ABY11" s="293"/>
      <c r="ABZ11" s="293"/>
      <c r="ACA11" s="293"/>
      <c r="ACB11" s="293"/>
      <c r="ACC11" s="293"/>
      <c r="ACD11" s="293"/>
      <c r="ACE11" s="293"/>
      <c r="ACF11" s="293"/>
      <c r="ACG11" s="293"/>
      <c r="ACH11" s="293"/>
      <c r="ACI11" s="293"/>
      <c r="ACJ11" s="293"/>
      <c r="ACK11" s="293"/>
      <c r="ACL11" s="293"/>
      <c r="ACM11" s="293"/>
      <c r="ACN11" s="293"/>
      <c r="ACO11" s="293"/>
      <c r="ACP11" s="293"/>
      <c r="ACQ11" s="293"/>
      <c r="ACR11" s="293"/>
      <c r="ACS11" s="293"/>
      <c r="ACT11" s="293"/>
      <c r="ACU11" s="293"/>
      <c r="ACV11" s="293"/>
      <c r="ACW11" s="293"/>
      <c r="ACX11" s="293"/>
      <c r="ACY11" s="293"/>
      <c r="ACZ11" s="293"/>
      <c r="ADA11" s="293"/>
      <c r="ADB11" s="293"/>
      <c r="ADC11" s="293"/>
      <c r="ADD11" s="293"/>
      <c r="ADE11" s="293"/>
      <c r="ADF11" s="293"/>
      <c r="ADG11" s="293"/>
      <c r="ADH11" s="293"/>
      <c r="ADI11" s="293"/>
      <c r="ADJ11" s="293"/>
      <c r="ADK11" s="293"/>
      <c r="ADL11" s="293"/>
      <c r="ADM11" s="293"/>
      <c r="ADN11" s="293"/>
      <c r="ADO11" s="293"/>
      <c r="ADP11" s="293"/>
      <c r="ADQ11" s="293"/>
      <c r="ADR11" s="293"/>
      <c r="ADS11" s="293"/>
      <c r="ADT11" s="293"/>
      <c r="ADU11" s="293"/>
      <c r="ADV11" s="293"/>
      <c r="ADW11" s="293"/>
      <c r="ADX11" s="293"/>
      <c r="ADY11" s="293"/>
      <c r="ADZ11" s="293"/>
      <c r="AEA11" s="293"/>
      <c r="AEB11" s="293"/>
      <c r="AEC11" s="293"/>
      <c r="AED11" s="293"/>
      <c r="AEE11" s="293"/>
      <c r="AEF11" s="293"/>
      <c r="AEG11" s="293"/>
      <c r="AEH11" s="293"/>
      <c r="AEI11" s="293"/>
      <c r="AEJ11" s="293"/>
      <c r="AEK11" s="293"/>
      <c r="AEL11" s="293"/>
      <c r="AEM11" s="293"/>
      <c r="AEN11" s="293"/>
      <c r="AEO11" s="293"/>
      <c r="AEP11" s="293"/>
      <c r="AEQ11" s="293"/>
      <c r="AER11" s="293"/>
      <c r="AES11" s="293"/>
      <c r="AET11" s="293"/>
      <c r="AEU11" s="293"/>
      <c r="AEV11" s="293"/>
      <c r="AEW11" s="293"/>
      <c r="AEX11" s="293"/>
      <c r="AEY11" s="293"/>
      <c r="AEZ11" s="293"/>
      <c r="AFA11" s="293"/>
      <c r="AFB11" s="293"/>
      <c r="AFC11" s="293"/>
      <c r="AFD11" s="293"/>
      <c r="AFE11" s="293"/>
      <c r="AFF11" s="293"/>
      <c r="AFG11" s="293"/>
      <c r="AFH11" s="293"/>
      <c r="AFI11" s="293"/>
      <c r="AFJ11" s="293"/>
      <c r="AFK11" s="293"/>
      <c r="AFL11" s="293"/>
      <c r="AFM11" s="293"/>
      <c r="AFN11" s="293"/>
      <c r="AFO11" s="293"/>
      <c r="AFP11" s="293"/>
      <c r="AFQ11" s="293"/>
      <c r="AFR11" s="293"/>
      <c r="AFS11" s="293"/>
      <c r="AFT11" s="293"/>
      <c r="AFU11" s="293"/>
      <c r="AFV11" s="293"/>
      <c r="AFW11" s="293"/>
      <c r="AFX11" s="293"/>
      <c r="AFY11" s="293"/>
      <c r="AFZ11" s="293"/>
      <c r="AGA11" s="293"/>
      <c r="AGB11" s="293"/>
      <c r="AGC11" s="293"/>
      <c r="AGD11" s="293"/>
      <c r="AGE11" s="293"/>
      <c r="AGF11" s="293"/>
      <c r="AGG11" s="293"/>
      <c r="AGH11" s="293"/>
      <c r="AGI11" s="293"/>
      <c r="AGJ11" s="293"/>
      <c r="AGK11" s="293"/>
      <c r="AGL11" s="293"/>
      <c r="AGM11" s="293"/>
      <c r="AGN11" s="293"/>
      <c r="AGO11" s="293"/>
      <c r="AGP11" s="293"/>
      <c r="AGQ11" s="293"/>
      <c r="AGR11" s="293"/>
      <c r="AGS11" s="293"/>
      <c r="AGT11" s="293"/>
      <c r="AGU11" s="293"/>
      <c r="AGV11" s="293"/>
      <c r="AGW11" s="293"/>
      <c r="AGX11" s="293"/>
      <c r="AGY11" s="293"/>
      <c r="AGZ11" s="293"/>
      <c r="AHA11" s="293"/>
      <c r="AHB11" s="293"/>
      <c r="AHC11" s="293"/>
      <c r="AHD11" s="293"/>
      <c r="AHE11" s="293"/>
      <c r="AHF11" s="293"/>
      <c r="AHG11" s="293"/>
      <c r="AHH11" s="293"/>
      <c r="AHI11" s="293"/>
      <c r="AHJ11" s="293"/>
      <c r="AHK11" s="293"/>
      <c r="AHL11" s="293"/>
      <c r="AHM11" s="293"/>
      <c r="AHN11" s="293"/>
      <c r="AHO11" s="293"/>
      <c r="AHP11" s="293"/>
      <c r="AHQ11" s="293"/>
      <c r="AHR11" s="293"/>
      <c r="AHS11" s="293"/>
      <c r="AHT11" s="293"/>
      <c r="AHU11" s="293"/>
      <c r="AHV11" s="293"/>
      <c r="AHW11" s="293"/>
      <c r="AHX11" s="293"/>
      <c r="AHY11" s="293"/>
      <c r="AHZ11" s="293"/>
      <c r="AIA11" s="293"/>
      <c r="AIB11" s="293"/>
      <c r="AIC11" s="293"/>
      <c r="AID11" s="293"/>
      <c r="AIE11" s="293"/>
      <c r="AIF11" s="293"/>
      <c r="AIG11" s="293"/>
      <c r="AIH11" s="293"/>
      <c r="AII11" s="293"/>
      <c r="AIJ11" s="293"/>
    </row>
    <row r="12" spans="1:920" s="294" customFormat="1" ht="21" customHeight="1" x14ac:dyDescent="0.25">
      <c r="A12" s="251"/>
      <c r="B12" s="251"/>
      <c r="C12" s="493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3"/>
      <c r="T12" s="493"/>
      <c r="U12" s="493"/>
      <c r="V12" s="493"/>
      <c r="W12" s="493"/>
      <c r="X12" s="493"/>
      <c r="Y12" s="493"/>
      <c r="Z12" s="493"/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  <c r="BB12" s="293"/>
      <c r="BC12" s="293"/>
      <c r="BD12" s="293"/>
      <c r="BE12" s="293"/>
      <c r="BF12" s="293"/>
      <c r="BG12" s="293"/>
      <c r="BH12" s="293"/>
      <c r="BI12" s="293"/>
      <c r="BJ12" s="293"/>
      <c r="BK12" s="293"/>
      <c r="BL12" s="293"/>
      <c r="BM12" s="293"/>
      <c r="BN12" s="293"/>
      <c r="BO12" s="293"/>
      <c r="BP12" s="293"/>
      <c r="BQ12" s="293"/>
      <c r="BR12" s="293"/>
      <c r="BS12" s="293"/>
      <c r="BT12" s="293"/>
      <c r="BU12" s="293"/>
      <c r="BV12" s="293"/>
      <c r="BW12" s="293"/>
      <c r="BX12" s="293"/>
      <c r="BY12" s="293"/>
      <c r="BZ12" s="293"/>
      <c r="CA12" s="293"/>
      <c r="CB12" s="293"/>
      <c r="CC12" s="293"/>
      <c r="CD12" s="293"/>
      <c r="CE12" s="293"/>
      <c r="CF12" s="293"/>
      <c r="CG12" s="293"/>
      <c r="CH12" s="293"/>
      <c r="CI12" s="293"/>
      <c r="CJ12" s="293"/>
      <c r="CK12" s="293"/>
      <c r="CL12" s="293"/>
      <c r="CM12" s="293"/>
      <c r="CN12" s="293"/>
      <c r="CO12" s="293"/>
      <c r="CP12" s="293"/>
      <c r="CQ12" s="293"/>
      <c r="CR12" s="293"/>
      <c r="CS12" s="293"/>
      <c r="CT12" s="293"/>
      <c r="CU12" s="293"/>
      <c r="CV12" s="293"/>
      <c r="CW12" s="293"/>
      <c r="CX12" s="293"/>
      <c r="CY12" s="293"/>
      <c r="CZ12" s="293"/>
      <c r="DA12" s="293"/>
      <c r="DB12" s="293"/>
      <c r="DC12" s="293"/>
      <c r="DD12" s="293"/>
      <c r="DE12" s="293"/>
      <c r="DF12" s="293"/>
      <c r="DG12" s="293"/>
      <c r="DH12" s="293"/>
      <c r="DI12" s="293"/>
      <c r="DJ12" s="293"/>
      <c r="DK12" s="293"/>
      <c r="DL12" s="293"/>
      <c r="DM12" s="293"/>
      <c r="DN12" s="293"/>
      <c r="DO12" s="293"/>
      <c r="DP12" s="293"/>
      <c r="DQ12" s="293"/>
      <c r="DR12" s="293"/>
      <c r="DS12" s="293"/>
      <c r="DT12" s="293"/>
      <c r="DU12" s="293"/>
      <c r="DV12" s="293"/>
      <c r="DW12" s="293"/>
      <c r="DX12" s="293"/>
      <c r="DY12" s="293"/>
      <c r="DZ12" s="293"/>
      <c r="EA12" s="293"/>
      <c r="EB12" s="293"/>
      <c r="EC12" s="293"/>
      <c r="ED12" s="293"/>
      <c r="EE12" s="293"/>
      <c r="EF12" s="293"/>
      <c r="EG12" s="293"/>
      <c r="EH12" s="293"/>
      <c r="EI12" s="293"/>
      <c r="EJ12" s="293"/>
      <c r="EK12" s="293"/>
      <c r="EL12" s="293"/>
      <c r="EM12" s="293"/>
      <c r="EN12" s="293"/>
      <c r="EO12" s="293"/>
      <c r="EP12" s="293"/>
      <c r="EQ12" s="293"/>
      <c r="ER12" s="293"/>
      <c r="ES12" s="293"/>
      <c r="ET12" s="293"/>
      <c r="EU12" s="293"/>
      <c r="EV12" s="293"/>
      <c r="EW12" s="293"/>
      <c r="EX12" s="293"/>
      <c r="EY12" s="293"/>
      <c r="EZ12" s="293"/>
      <c r="FA12" s="293"/>
      <c r="FB12" s="293"/>
      <c r="FC12" s="293"/>
      <c r="FD12" s="293"/>
      <c r="FE12" s="293"/>
      <c r="FF12" s="293"/>
      <c r="FG12" s="293"/>
      <c r="FH12" s="293"/>
      <c r="FI12" s="293"/>
      <c r="FJ12" s="293"/>
      <c r="FK12" s="293"/>
      <c r="FL12" s="293"/>
      <c r="FM12" s="293"/>
      <c r="FN12" s="293"/>
      <c r="FO12" s="293"/>
      <c r="FP12" s="293"/>
      <c r="FQ12" s="293"/>
      <c r="FR12" s="293"/>
      <c r="FS12" s="293"/>
      <c r="FT12" s="293"/>
      <c r="FU12" s="293"/>
      <c r="FV12" s="293"/>
      <c r="FW12" s="293"/>
      <c r="FX12" s="293"/>
      <c r="FY12" s="293"/>
      <c r="FZ12" s="293"/>
      <c r="GA12" s="293"/>
      <c r="GB12" s="293"/>
      <c r="GC12" s="293"/>
      <c r="GD12" s="293"/>
      <c r="GE12" s="293"/>
      <c r="GF12" s="293"/>
      <c r="GG12" s="293"/>
      <c r="GH12" s="293"/>
      <c r="GI12" s="293"/>
      <c r="GJ12" s="293"/>
      <c r="GK12" s="293"/>
      <c r="GL12" s="293"/>
      <c r="GM12" s="293"/>
      <c r="GN12" s="293"/>
      <c r="GO12" s="293"/>
      <c r="GP12" s="293"/>
      <c r="GQ12" s="293"/>
      <c r="GR12" s="293"/>
      <c r="GS12" s="293"/>
      <c r="GT12" s="293"/>
      <c r="GU12" s="293"/>
      <c r="GV12" s="293"/>
      <c r="GW12" s="293"/>
      <c r="GX12" s="293"/>
      <c r="GY12" s="293"/>
      <c r="GZ12" s="293"/>
      <c r="HA12" s="293"/>
      <c r="HB12" s="293"/>
      <c r="HC12" s="293"/>
      <c r="HD12" s="293"/>
      <c r="HE12" s="293"/>
      <c r="HF12" s="293"/>
      <c r="HG12" s="293"/>
      <c r="HH12" s="293"/>
      <c r="HI12" s="293"/>
      <c r="HJ12" s="293"/>
      <c r="HK12" s="293"/>
      <c r="HL12" s="293"/>
      <c r="HM12" s="293"/>
      <c r="HN12" s="293"/>
      <c r="HO12" s="293"/>
      <c r="HP12" s="293"/>
      <c r="HQ12" s="293"/>
      <c r="HR12" s="293"/>
      <c r="HS12" s="293"/>
      <c r="HT12" s="293"/>
      <c r="HU12" s="293"/>
      <c r="HV12" s="293"/>
      <c r="HW12" s="293"/>
      <c r="HX12" s="293"/>
      <c r="HY12" s="293"/>
      <c r="HZ12" s="293"/>
      <c r="IA12" s="293"/>
      <c r="IB12" s="293"/>
      <c r="IC12" s="293"/>
      <c r="ID12" s="293"/>
      <c r="IE12" s="293"/>
      <c r="IF12" s="293"/>
      <c r="IG12" s="293"/>
      <c r="IH12" s="293"/>
      <c r="II12" s="293"/>
      <c r="IJ12" s="293"/>
      <c r="IK12" s="293"/>
      <c r="IL12" s="293"/>
      <c r="IM12" s="293"/>
      <c r="IN12" s="293"/>
      <c r="IO12" s="293"/>
      <c r="IP12" s="293"/>
      <c r="IQ12" s="293"/>
      <c r="IR12" s="293"/>
      <c r="IS12" s="293"/>
      <c r="IT12" s="293"/>
      <c r="IU12" s="293"/>
      <c r="IV12" s="293"/>
      <c r="IW12" s="293"/>
      <c r="IX12" s="293"/>
      <c r="IY12" s="293"/>
      <c r="IZ12" s="293"/>
      <c r="JA12" s="293"/>
      <c r="JB12" s="293"/>
      <c r="JC12" s="293"/>
      <c r="JD12" s="293"/>
      <c r="JE12" s="293"/>
      <c r="JF12" s="293"/>
      <c r="JG12" s="293"/>
      <c r="JH12" s="293"/>
      <c r="JI12" s="293"/>
      <c r="JJ12" s="293"/>
      <c r="JK12" s="293"/>
      <c r="JL12" s="293"/>
      <c r="JM12" s="293"/>
      <c r="JN12" s="293"/>
      <c r="JO12" s="293"/>
      <c r="JP12" s="293"/>
      <c r="JQ12" s="293"/>
      <c r="JR12" s="293"/>
      <c r="JS12" s="293"/>
      <c r="JT12" s="293"/>
      <c r="JU12" s="293"/>
      <c r="JV12" s="293"/>
      <c r="JW12" s="293"/>
      <c r="JX12" s="293"/>
      <c r="JY12" s="293"/>
      <c r="JZ12" s="293"/>
      <c r="KA12" s="293"/>
      <c r="KB12" s="293"/>
      <c r="KC12" s="293"/>
      <c r="KD12" s="293"/>
      <c r="KE12" s="293"/>
      <c r="KF12" s="293"/>
      <c r="KG12" s="293"/>
      <c r="KH12" s="293"/>
      <c r="KI12" s="293"/>
      <c r="KJ12" s="293"/>
      <c r="KK12" s="293"/>
      <c r="KL12" s="293"/>
      <c r="KM12" s="293"/>
      <c r="KN12" s="293"/>
      <c r="KO12" s="293"/>
      <c r="KP12" s="293"/>
      <c r="KQ12" s="293"/>
      <c r="KR12" s="293"/>
      <c r="KS12" s="293"/>
      <c r="KT12" s="293"/>
      <c r="KU12" s="293"/>
      <c r="KV12" s="293"/>
      <c r="KW12" s="293"/>
      <c r="KX12" s="293"/>
      <c r="KY12" s="293"/>
      <c r="KZ12" s="293"/>
      <c r="LA12" s="293"/>
      <c r="LB12" s="293"/>
      <c r="LC12" s="293"/>
      <c r="LD12" s="293"/>
      <c r="LE12" s="293"/>
      <c r="LF12" s="293"/>
      <c r="LG12" s="293"/>
      <c r="LH12" s="293"/>
      <c r="LI12" s="293"/>
      <c r="LJ12" s="293"/>
      <c r="LK12" s="293"/>
      <c r="LL12" s="293"/>
      <c r="LM12" s="293"/>
      <c r="LN12" s="293"/>
      <c r="LO12" s="293"/>
      <c r="LP12" s="293"/>
      <c r="LQ12" s="293"/>
      <c r="LR12" s="293"/>
      <c r="LS12" s="293"/>
      <c r="LT12" s="293"/>
      <c r="LU12" s="293"/>
      <c r="LV12" s="293"/>
      <c r="LW12" s="293"/>
      <c r="LX12" s="293"/>
      <c r="LY12" s="293"/>
      <c r="LZ12" s="293"/>
      <c r="MA12" s="293"/>
      <c r="MB12" s="293"/>
      <c r="MC12" s="293"/>
      <c r="MD12" s="293"/>
      <c r="ME12" s="293"/>
      <c r="MF12" s="293"/>
      <c r="MG12" s="293"/>
      <c r="MH12" s="293"/>
      <c r="MI12" s="293"/>
      <c r="MJ12" s="293"/>
      <c r="MK12" s="293"/>
      <c r="ML12" s="293"/>
      <c r="MM12" s="293"/>
      <c r="MN12" s="293"/>
      <c r="MO12" s="293"/>
      <c r="MP12" s="293"/>
      <c r="MQ12" s="293"/>
      <c r="MR12" s="293"/>
      <c r="MS12" s="293"/>
      <c r="MT12" s="293"/>
      <c r="MU12" s="293"/>
      <c r="MV12" s="293"/>
      <c r="MW12" s="293"/>
      <c r="MX12" s="293"/>
      <c r="MY12" s="293"/>
      <c r="MZ12" s="293"/>
      <c r="NA12" s="293"/>
      <c r="NB12" s="293"/>
      <c r="NC12" s="293"/>
      <c r="ND12" s="293"/>
      <c r="NE12" s="293"/>
      <c r="NF12" s="293"/>
      <c r="NG12" s="293"/>
      <c r="NH12" s="293"/>
      <c r="NI12" s="293"/>
      <c r="NJ12" s="293"/>
      <c r="NK12" s="293"/>
      <c r="NL12" s="293"/>
      <c r="NM12" s="293"/>
      <c r="NN12" s="293"/>
      <c r="NO12" s="293"/>
      <c r="NP12" s="293"/>
      <c r="NQ12" s="293"/>
      <c r="NR12" s="293"/>
      <c r="NS12" s="293"/>
      <c r="NT12" s="293"/>
      <c r="NU12" s="293"/>
      <c r="NV12" s="293"/>
      <c r="NW12" s="293"/>
      <c r="NX12" s="293"/>
      <c r="NY12" s="293"/>
      <c r="NZ12" s="293"/>
      <c r="OA12" s="293"/>
      <c r="OB12" s="293"/>
      <c r="OC12" s="293"/>
      <c r="OD12" s="293"/>
      <c r="OE12" s="293"/>
      <c r="OF12" s="293"/>
      <c r="OG12" s="293"/>
      <c r="OH12" s="293"/>
      <c r="OI12" s="293"/>
      <c r="OJ12" s="293"/>
      <c r="OK12" s="293"/>
      <c r="OL12" s="293"/>
      <c r="OM12" s="293"/>
      <c r="ON12" s="293"/>
      <c r="OO12" s="293"/>
      <c r="OP12" s="293"/>
      <c r="OQ12" s="293"/>
      <c r="OR12" s="293"/>
      <c r="OS12" s="293"/>
      <c r="OT12" s="293"/>
      <c r="OU12" s="293"/>
      <c r="OV12" s="293"/>
      <c r="OW12" s="293"/>
      <c r="OX12" s="293"/>
      <c r="OY12" s="293"/>
      <c r="OZ12" s="293"/>
      <c r="PA12" s="293"/>
      <c r="PB12" s="293"/>
      <c r="PC12" s="293"/>
      <c r="PD12" s="293"/>
      <c r="PE12" s="293"/>
      <c r="PF12" s="293"/>
      <c r="PG12" s="293"/>
      <c r="PH12" s="293"/>
      <c r="PI12" s="293"/>
      <c r="PJ12" s="293"/>
      <c r="PK12" s="293"/>
      <c r="PL12" s="293"/>
      <c r="PM12" s="293"/>
      <c r="PN12" s="293"/>
      <c r="PO12" s="293"/>
      <c r="PP12" s="293"/>
      <c r="PQ12" s="293"/>
      <c r="PR12" s="293"/>
      <c r="PS12" s="293"/>
      <c r="PT12" s="293"/>
      <c r="PU12" s="293"/>
      <c r="PV12" s="293"/>
      <c r="PW12" s="293"/>
      <c r="PX12" s="293"/>
      <c r="PY12" s="293"/>
      <c r="PZ12" s="293"/>
      <c r="QA12" s="293"/>
      <c r="QB12" s="293"/>
      <c r="QC12" s="293"/>
      <c r="QD12" s="293"/>
      <c r="QE12" s="293"/>
      <c r="QF12" s="293"/>
      <c r="QG12" s="293"/>
      <c r="QH12" s="293"/>
      <c r="QI12" s="293"/>
      <c r="QJ12" s="293"/>
      <c r="QK12" s="293"/>
      <c r="QL12" s="293"/>
      <c r="QM12" s="293"/>
      <c r="QN12" s="293"/>
      <c r="QO12" s="293"/>
      <c r="QP12" s="293"/>
      <c r="QQ12" s="293"/>
      <c r="QR12" s="293"/>
      <c r="QS12" s="293"/>
      <c r="QT12" s="293"/>
      <c r="QU12" s="293"/>
      <c r="QV12" s="293"/>
      <c r="QW12" s="293"/>
      <c r="QX12" s="293"/>
      <c r="QY12" s="293"/>
      <c r="QZ12" s="293"/>
      <c r="RA12" s="293"/>
      <c r="RB12" s="293"/>
      <c r="RC12" s="293"/>
      <c r="RD12" s="293"/>
      <c r="RE12" s="293"/>
      <c r="RF12" s="293"/>
      <c r="RG12" s="293"/>
      <c r="RH12" s="293"/>
      <c r="RI12" s="293"/>
      <c r="RJ12" s="293"/>
      <c r="RK12" s="293"/>
      <c r="RL12" s="293"/>
      <c r="RM12" s="293"/>
      <c r="RN12" s="293"/>
      <c r="RO12" s="293"/>
      <c r="RP12" s="293"/>
      <c r="RQ12" s="293"/>
      <c r="RR12" s="293"/>
      <c r="RS12" s="293"/>
      <c r="RT12" s="293"/>
      <c r="RU12" s="293"/>
      <c r="RV12" s="293"/>
      <c r="RW12" s="293"/>
      <c r="RX12" s="293"/>
      <c r="RY12" s="293"/>
      <c r="RZ12" s="293"/>
      <c r="SA12" s="293"/>
      <c r="SB12" s="293"/>
      <c r="SC12" s="293"/>
      <c r="SD12" s="293"/>
      <c r="SE12" s="293"/>
      <c r="SF12" s="293"/>
      <c r="SG12" s="293"/>
      <c r="SH12" s="293"/>
      <c r="SI12" s="293"/>
      <c r="SJ12" s="293"/>
      <c r="SK12" s="293"/>
      <c r="SL12" s="293"/>
      <c r="SM12" s="293"/>
      <c r="SN12" s="293"/>
      <c r="SO12" s="293"/>
      <c r="SP12" s="293"/>
      <c r="SQ12" s="293"/>
      <c r="SR12" s="293"/>
      <c r="SS12" s="293"/>
      <c r="ST12" s="293"/>
      <c r="SU12" s="293"/>
      <c r="SV12" s="293"/>
      <c r="SW12" s="293"/>
      <c r="SX12" s="293"/>
      <c r="SY12" s="293"/>
      <c r="SZ12" s="293"/>
      <c r="TA12" s="293"/>
      <c r="TB12" s="293"/>
      <c r="TC12" s="293"/>
      <c r="TD12" s="293"/>
      <c r="TE12" s="293"/>
      <c r="TF12" s="293"/>
      <c r="TG12" s="293"/>
      <c r="TH12" s="293"/>
      <c r="TI12" s="293"/>
      <c r="TJ12" s="293"/>
      <c r="TK12" s="293"/>
      <c r="TL12" s="293"/>
      <c r="TM12" s="293"/>
      <c r="TN12" s="293"/>
      <c r="TO12" s="293"/>
      <c r="TP12" s="293"/>
      <c r="TQ12" s="293"/>
      <c r="TR12" s="293"/>
      <c r="TS12" s="293"/>
      <c r="TT12" s="293"/>
      <c r="TU12" s="293"/>
      <c r="TV12" s="293"/>
      <c r="TW12" s="293"/>
      <c r="TX12" s="293"/>
      <c r="TY12" s="293"/>
      <c r="TZ12" s="293"/>
      <c r="UA12" s="293"/>
      <c r="UB12" s="293"/>
      <c r="UC12" s="293"/>
      <c r="UD12" s="293"/>
      <c r="UE12" s="293"/>
      <c r="UF12" s="293"/>
      <c r="UG12" s="293"/>
      <c r="UH12" s="293"/>
      <c r="UI12" s="293"/>
      <c r="UJ12" s="293"/>
      <c r="UK12" s="293"/>
      <c r="UL12" s="293"/>
      <c r="UM12" s="293"/>
      <c r="UN12" s="293"/>
      <c r="UO12" s="293"/>
      <c r="UP12" s="293"/>
      <c r="UQ12" s="293"/>
      <c r="UR12" s="293"/>
      <c r="US12" s="293"/>
      <c r="UT12" s="293"/>
      <c r="UU12" s="293"/>
      <c r="UV12" s="293"/>
      <c r="UW12" s="293"/>
      <c r="UX12" s="293"/>
      <c r="UY12" s="293"/>
      <c r="UZ12" s="293"/>
      <c r="VA12" s="293"/>
      <c r="VB12" s="293"/>
      <c r="VC12" s="293"/>
      <c r="VD12" s="293"/>
      <c r="VE12" s="293"/>
      <c r="VF12" s="293"/>
      <c r="VG12" s="293"/>
      <c r="VH12" s="293"/>
      <c r="VI12" s="293"/>
      <c r="VJ12" s="293"/>
      <c r="VK12" s="293"/>
      <c r="VL12" s="293"/>
      <c r="VM12" s="293"/>
      <c r="VN12" s="293"/>
      <c r="VO12" s="293"/>
      <c r="VP12" s="293"/>
      <c r="VQ12" s="293"/>
      <c r="VR12" s="293"/>
      <c r="VS12" s="293"/>
      <c r="VT12" s="293"/>
      <c r="VU12" s="293"/>
      <c r="VV12" s="293"/>
      <c r="VW12" s="293"/>
      <c r="VX12" s="293"/>
      <c r="VY12" s="293"/>
      <c r="VZ12" s="293"/>
      <c r="WA12" s="293"/>
      <c r="WB12" s="293"/>
      <c r="WC12" s="293"/>
      <c r="WD12" s="293"/>
      <c r="WE12" s="293"/>
      <c r="WF12" s="293"/>
      <c r="WG12" s="293"/>
      <c r="WH12" s="293"/>
      <c r="WI12" s="293"/>
      <c r="WJ12" s="293"/>
      <c r="WK12" s="293"/>
      <c r="WL12" s="293"/>
      <c r="WM12" s="293"/>
      <c r="WN12" s="293"/>
      <c r="WO12" s="293"/>
      <c r="WP12" s="293"/>
      <c r="WQ12" s="293"/>
      <c r="WR12" s="293"/>
      <c r="WS12" s="293"/>
      <c r="WT12" s="293"/>
      <c r="WU12" s="293"/>
      <c r="WV12" s="293"/>
      <c r="WW12" s="293"/>
      <c r="WX12" s="293"/>
      <c r="WY12" s="293"/>
      <c r="WZ12" s="293"/>
      <c r="XA12" s="293"/>
      <c r="XB12" s="293"/>
      <c r="XC12" s="293"/>
      <c r="XD12" s="293"/>
      <c r="XE12" s="293"/>
      <c r="XF12" s="293"/>
      <c r="XG12" s="293"/>
      <c r="XH12" s="293"/>
      <c r="XI12" s="293"/>
      <c r="XJ12" s="293"/>
      <c r="XK12" s="293"/>
      <c r="XL12" s="293"/>
      <c r="XM12" s="293"/>
      <c r="XN12" s="293"/>
      <c r="XO12" s="293"/>
      <c r="XP12" s="293"/>
      <c r="XQ12" s="293"/>
      <c r="XR12" s="293"/>
      <c r="XS12" s="293"/>
      <c r="XT12" s="293"/>
      <c r="XU12" s="293"/>
      <c r="XV12" s="293"/>
      <c r="XW12" s="293"/>
      <c r="XX12" s="293"/>
      <c r="XY12" s="293"/>
      <c r="XZ12" s="293"/>
      <c r="YA12" s="293"/>
      <c r="YB12" s="293"/>
      <c r="YC12" s="293"/>
      <c r="YD12" s="293"/>
      <c r="YE12" s="293"/>
      <c r="YF12" s="293"/>
      <c r="YG12" s="293"/>
      <c r="YH12" s="293"/>
      <c r="YI12" s="293"/>
      <c r="YJ12" s="293"/>
      <c r="YK12" s="293"/>
      <c r="YL12" s="293"/>
      <c r="YM12" s="293"/>
      <c r="YN12" s="293"/>
      <c r="YO12" s="293"/>
      <c r="YP12" s="293"/>
      <c r="YQ12" s="293"/>
      <c r="YR12" s="293"/>
      <c r="YS12" s="293"/>
      <c r="YT12" s="293"/>
      <c r="YU12" s="293"/>
      <c r="YV12" s="293"/>
      <c r="YW12" s="293"/>
      <c r="YX12" s="293"/>
      <c r="YY12" s="293"/>
      <c r="YZ12" s="293"/>
      <c r="ZA12" s="293"/>
      <c r="ZB12" s="293"/>
      <c r="ZC12" s="293"/>
      <c r="ZD12" s="293"/>
      <c r="ZE12" s="293"/>
      <c r="ZF12" s="293"/>
      <c r="ZG12" s="293"/>
      <c r="ZH12" s="293"/>
      <c r="ZI12" s="293"/>
      <c r="ZJ12" s="293"/>
      <c r="ZK12" s="293"/>
      <c r="ZL12" s="293"/>
      <c r="ZM12" s="293"/>
      <c r="ZN12" s="293"/>
      <c r="ZO12" s="293"/>
      <c r="ZP12" s="293"/>
      <c r="ZQ12" s="293"/>
      <c r="ZR12" s="293"/>
      <c r="ZS12" s="293"/>
      <c r="ZT12" s="293"/>
      <c r="ZU12" s="293"/>
      <c r="ZV12" s="293"/>
      <c r="ZW12" s="293"/>
      <c r="ZX12" s="293"/>
      <c r="ZY12" s="293"/>
      <c r="ZZ12" s="293"/>
      <c r="AAA12" s="293"/>
      <c r="AAB12" s="293"/>
      <c r="AAC12" s="293"/>
      <c r="AAD12" s="293"/>
      <c r="AAE12" s="293"/>
      <c r="AAF12" s="293"/>
      <c r="AAG12" s="293"/>
      <c r="AAH12" s="293"/>
      <c r="AAI12" s="293"/>
      <c r="AAJ12" s="293"/>
      <c r="AAK12" s="293"/>
      <c r="AAL12" s="293"/>
      <c r="AAM12" s="293"/>
      <c r="AAN12" s="293"/>
      <c r="AAO12" s="293"/>
      <c r="AAP12" s="293"/>
      <c r="AAQ12" s="293"/>
      <c r="AAR12" s="293"/>
      <c r="AAS12" s="293"/>
      <c r="AAT12" s="293"/>
      <c r="AAU12" s="293"/>
      <c r="AAV12" s="293"/>
      <c r="AAW12" s="293"/>
      <c r="AAX12" s="293"/>
      <c r="AAY12" s="293"/>
      <c r="AAZ12" s="293"/>
      <c r="ABA12" s="293"/>
      <c r="ABB12" s="293"/>
      <c r="ABC12" s="293"/>
      <c r="ABD12" s="293"/>
      <c r="ABE12" s="293"/>
      <c r="ABF12" s="293"/>
      <c r="ABG12" s="293"/>
      <c r="ABH12" s="293"/>
      <c r="ABI12" s="293"/>
      <c r="ABJ12" s="293"/>
      <c r="ABK12" s="293"/>
      <c r="ABL12" s="293"/>
      <c r="ABM12" s="293"/>
      <c r="ABN12" s="293"/>
      <c r="ABO12" s="293"/>
      <c r="ABP12" s="293"/>
      <c r="ABQ12" s="293"/>
      <c r="ABR12" s="293"/>
      <c r="ABS12" s="293"/>
      <c r="ABT12" s="293"/>
      <c r="ABU12" s="293"/>
      <c r="ABV12" s="293"/>
      <c r="ABW12" s="293"/>
      <c r="ABX12" s="293"/>
      <c r="ABY12" s="293"/>
      <c r="ABZ12" s="293"/>
      <c r="ACA12" s="293"/>
      <c r="ACB12" s="293"/>
      <c r="ACC12" s="293"/>
      <c r="ACD12" s="293"/>
      <c r="ACE12" s="293"/>
      <c r="ACF12" s="293"/>
      <c r="ACG12" s="293"/>
      <c r="ACH12" s="293"/>
      <c r="ACI12" s="293"/>
      <c r="ACJ12" s="293"/>
      <c r="ACK12" s="293"/>
      <c r="ACL12" s="293"/>
      <c r="ACM12" s="293"/>
      <c r="ACN12" s="293"/>
      <c r="ACO12" s="293"/>
      <c r="ACP12" s="293"/>
      <c r="ACQ12" s="293"/>
      <c r="ACR12" s="293"/>
      <c r="ACS12" s="293"/>
      <c r="ACT12" s="293"/>
      <c r="ACU12" s="293"/>
      <c r="ACV12" s="293"/>
      <c r="ACW12" s="293"/>
      <c r="ACX12" s="293"/>
      <c r="ACY12" s="293"/>
      <c r="ACZ12" s="293"/>
      <c r="ADA12" s="293"/>
      <c r="ADB12" s="293"/>
      <c r="ADC12" s="293"/>
      <c r="ADD12" s="293"/>
      <c r="ADE12" s="293"/>
      <c r="ADF12" s="293"/>
      <c r="ADG12" s="293"/>
      <c r="ADH12" s="293"/>
      <c r="ADI12" s="293"/>
      <c r="ADJ12" s="293"/>
      <c r="ADK12" s="293"/>
      <c r="ADL12" s="293"/>
      <c r="ADM12" s="293"/>
      <c r="ADN12" s="293"/>
      <c r="ADO12" s="293"/>
      <c r="ADP12" s="293"/>
      <c r="ADQ12" s="293"/>
      <c r="ADR12" s="293"/>
      <c r="ADS12" s="293"/>
      <c r="ADT12" s="293"/>
      <c r="ADU12" s="293"/>
      <c r="ADV12" s="293"/>
      <c r="ADW12" s="293"/>
      <c r="ADX12" s="293"/>
      <c r="ADY12" s="293"/>
      <c r="ADZ12" s="293"/>
      <c r="AEA12" s="293"/>
      <c r="AEB12" s="293"/>
      <c r="AEC12" s="293"/>
      <c r="AED12" s="293"/>
      <c r="AEE12" s="293"/>
      <c r="AEF12" s="293"/>
      <c r="AEG12" s="293"/>
      <c r="AEH12" s="293"/>
      <c r="AEI12" s="293"/>
      <c r="AEJ12" s="293"/>
      <c r="AEK12" s="293"/>
      <c r="AEL12" s="293"/>
      <c r="AEM12" s="293"/>
      <c r="AEN12" s="293"/>
      <c r="AEO12" s="293"/>
      <c r="AEP12" s="293"/>
      <c r="AEQ12" s="293"/>
      <c r="AER12" s="293"/>
      <c r="AES12" s="293"/>
      <c r="AET12" s="293"/>
      <c r="AEU12" s="293"/>
      <c r="AEV12" s="293"/>
      <c r="AEW12" s="293"/>
      <c r="AEX12" s="293"/>
      <c r="AEY12" s="293"/>
      <c r="AEZ12" s="293"/>
      <c r="AFA12" s="293"/>
      <c r="AFB12" s="293"/>
      <c r="AFC12" s="293"/>
      <c r="AFD12" s="293"/>
      <c r="AFE12" s="293"/>
      <c r="AFF12" s="293"/>
      <c r="AFG12" s="293"/>
      <c r="AFH12" s="293"/>
      <c r="AFI12" s="293"/>
      <c r="AFJ12" s="293"/>
      <c r="AFK12" s="293"/>
      <c r="AFL12" s="293"/>
      <c r="AFM12" s="293"/>
      <c r="AFN12" s="293"/>
      <c r="AFO12" s="293"/>
      <c r="AFP12" s="293"/>
      <c r="AFQ12" s="293"/>
      <c r="AFR12" s="293"/>
      <c r="AFS12" s="293"/>
      <c r="AFT12" s="293"/>
      <c r="AFU12" s="293"/>
      <c r="AFV12" s="293"/>
      <c r="AFW12" s="293"/>
      <c r="AFX12" s="293"/>
      <c r="AFY12" s="293"/>
      <c r="AFZ12" s="293"/>
      <c r="AGA12" s="293"/>
      <c r="AGB12" s="293"/>
      <c r="AGC12" s="293"/>
      <c r="AGD12" s="293"/>
      <c r="AGE12" s="293"/>
      <c r="AGF12" s="293"/>
      <c r="AGG12" s="293"/>
      <c r="AGH12" s="293"/>
      <c r="AGI12" s="293"/>
      <c r="AGJ12" s="293"/>
      <c r="AGK12" s="293"/>
      <c r="AGL12" s="293"/>
      <c r="AGM12" s="293"/>
      <c r="AGN12" s="293"/>
      <c r="AGO12" s="293"/>
      <c r="AGP12" s="293"/>
      <c r="AGQ12" s="293"/>
      <c r="AGR12" s="293"/>
      <c r="AGS12" s="293"/>
      <c r="AGT12" s="293"/>
      <c r="AGU12" s="293"/>
      <c r="AGV12" s="293"/>
      <c r="AGW12" s="293"/>
      <c r="AGX12" s="293"/>
      <c r="AGY12" s="293"/>
      <c r="AGZ12" s="293"/>
      <c r="AHA12" s="293"/>
      <c r="AHB12" s="293"/>
      <c r="AHC12" s="293"/>
      <c r="AHD12" s="293"/>
      <c r="AHE12" s="293"/>
      <c r="AHF12" s="293"/>
      <c r="AHG12" s="293"/>
      <c r="AHH12" s="293"/>
      <c r="AHI12" s="293"/>
      <c r="AHJ12" s="293"/>
      <c r="AHK12" s="293"/>
      <c r="AHL12" s="293"/>
      <c r="AHM12" s="293"/>
      <c r="AHN12" s="293"/>
      <c r="AHO12" s="293"/>
      <c r="AHP12" s="293"/>
      <c r="AHQ12" s="293"/>
      <c r="AHR12" s="293"/>
      <c r="AHS12" s="293"/>
      <c r="AHT12" s="293"/>
      <c r="AHU12" s="293"/>
      <c r="AHV12" s="293"/>
      <c r="AHW12" s="293"/>
      <c r="AHX12" s="293"/>
      <c r="AHY12" s="293"/>
      <c r="AHZ12" s="293"/>
      <c r="AIA12" s="293"/>
      <c r="AIB12" s="293"/>
      <c r="AIC12" s="293"/>
      <c r="AID12" s="293"/>
      <c r="AIE12" s="293"/>
      <c r="AIF12" s="293"/>
      <c r="AIG12" s="293"/>
      <c r="AIH12" s="293"/>
      <c r="AII12" s="293"/>
      <c r="AIJ12" s="293"/>
    </row>
    <row r="13" spans="1:920" x14ac:dyDescent="0.25">
      <c r="C13" s="295"/>
      <c r="AJ13" s="282"/>
    </row>
    <row r="14" spans="1:920" ht="15.75" customHeight="1" x14ac:dyDescent="0.25">
      <c r="C14" s="494" t="s">
        <v>659</v>
      </c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  <c r="S14" s="494" t="s">
        <v>660</v>
      </c>
      <c r="T14" s="495"/>
      <c r="U14" s="495"/>
      <c r="V14" s="495"/>
      <c r="W14" s="495"/>
      <c r="X14" s="495"/>
      <c r="Y14" s="495"/>
      <c r="Z14" s="495"/>
      <c r="AA14" s="495"/>
      <c r="AB14" s="495"/>
      <c r="AC14" s="495"/>
      <c r="AD14" s="495"/>
      <c r="AE14" s="495"/>
      <c r="AF14" s="495"/>
      <c r="AG14" s="495"/>
      <c r="AH14" s="495"/>
      <c r="AI14" s="495"/>
      <c r="AJ14" s="495"/>
      <c r="AK14" s="495"/>
      <c r="AL14" s="495"/>
      <c r="AM14" s="495"/>
      <c r="AN14" s="495"/>
      <c r="AO14" s="495"/>
      <c r="AP14" s="495"/>
      <c r="AQ14" s="496"/>
    </row>
    <row r="15" spans="1:920" x14ac:dyDescent="0.25">
      <c r="C15" s="497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9"/>
      <c r="S15" s="497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  <c r="AL15" s="498"/>
      <c r="AM15" s="498"/>
      <c r="AN15" s="498"/>
      <c r="AO15" s="498"/>
      <c r="AP15" s="498"/>
      <c r="AQ15" s="499"/>
    </row>
    <row r="16" spans="1:920" s="297" customFormat="1" x14ac:dyDescent="0.2">
      <c r="A16" s="296">
        <v>0.01</v>
      </c>
      <c r="B16" s="296" t="str">
        <f>IF(LEN(Y16)=0,"",1+ABS((Y16*A16)/LEN(Y16))+A16)</f>
        <v/>
      </c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  <c r="AI16" s="483"/>
      <c r="AJ16" s="483"/>
      <c r="AK16" s="483"/>
      <c r="AL16" s="483"/>
      <c r="AM16" s="483"/>
      <c r="AN16" s="483"/>
      <c r="AO16" s="483"/>
      <c r="AP16" s="483"/>
      <c r="AQ16" s="483"/>
    </row>
    <row r="17" spans="1:43" s="297" customFormat="1" x14ac:dyDescent="0.2">
      <c r="A17" s="296"/>
      <c r="B17" s="296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  <c r="AE17" s="483"/>
      <c r="AF17" s="483"/>
      <c r="AG17" s="483"/>
      <c r="AH17" s="483"/>
      <c r="AI17" s="483"/>
      <c r="AJ17" s="483"/>
      <c r="AK17" s="483"/>
      <c r="AL17" s="483"/>
      <c r="AM17" s="483"/>
      <c r="AN17" s="483"/>
      <c r="AO17" s="483"/>
      <c r="AP17" s="483"/>
      <c r="AQ17" s="483"/>
    </row>
    <row r="18" spans="1:43" s="297" customFormat="1" x14ac:dyDescent="0.2">
      <c r="A18" s="296"/>
      <c r="B18" s="296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  <c r="AI18" s="483"/>
      <c r="AJ18" s="483"/>
      <c r="AK18" s="483"/>
      <c r="AL18" s="483"/>
      <c r="AM18" s="483"/>
      <c r="AN18" s="483"/>
      <c r="AO18" s="483"/>
      <c r="AP18" s="483"/>
      <c r="AQ18" s="483"/>
    </row>
    <row r="19" spans="1:43" s="297" customFormat="1" x14ac:dyDescent="0.2">
      <c r="A19" s="296"/>
      <c r="B19" s="296"/>
      <c r="C19" s="482"/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3"/>
      <c r="T19" s="483"/>
      <c r="U19" s="483"/>
      <c r="V19" s="483"/>
      <c r="W19" s="483"/>
      <c r="X19" s="483"/>
      <c r="Y19" s="483"/>
      <c r="Z19" s="483"/>
      <c r="AA19" s="483"/>
      <c r="AB19" s="483"/>
      <c r="AC19" s="483"/>
      <c r="AD19" s="483"/>
      <c r="AE19" s="483"/>
      <c r="AF19" s="483"/>
      <c r="AG19" s="483"/>
      <c r="AH19" s="483"/>
      <c r="AI19" s="483"/>
      <c r="AJ19" s="483"/>
      <c r="AK19" s="483"/>
      <c r="AL19" s="483"/>
      <c r="AM19" s="483"/>
      <c r="AN19" s="483"/>
      <c r="AO19" s="483"/>
      <c r="AP19" s="483"/>
      <c r="AQ19" s="483"/>
    </row>
    <row r="20" spans="1:43" s="297" customFormat="1" x14ac:dyDescent="0.2">
      <c r="A20" s="296"/>
      <c r="B20" s="296"/>
      <c r="C20" s="482"/>
      <c r="D20" s="482"/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  <c r="AE20" s="483"/>
      <c r="AF20" s="483"/>
      <c r="AG20" s="483"/>
      <c r="AH20" s="483"/>
      <c r="AI20" s="483"/>
      <c r="AJ20" s="483"/>
      <c r="AK20" s="483"/>
      <c r="AL20" s="483"/>
      <c r="AM20" s="483"/>
      <c r="AN20" s="483"/>
      <c r="AO20" s="483"/>
      <c r="AP20" s="483"/>
      <c r="AQ20" s="483"/>
    </row>
    <row r="21" spans="1:43" s="297" customFormat="1" x14ac:dyDescent="0.2">
      <c r="A21" s="296"/>
      <c r="B21" s="296"/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482"/>
      <c r="Q21" s="482"/>
      <c r="R21" s="482"/>
      <c r="S21" s="483"/>
      <c r="T21" s="483"/>
      <c r="U21" s="483"/>
      <c r="V21" s="483"/>
      <c r="W21" s="483"/>
      <c r="X21" s="483"/>
      <c r="Y21" s="483"/>
      <c r="Z21" s="483"/>
      <c r="AA21" s="483"/>
      <c r="AB21" s="483"/>
      <c r="AC21" s="483"/>
      <c r="AD21" s="483"/>
      <c r="AE21" s="483"/>
      <c r="AF21" s="483"/>
      <c r="AG21" s="483"/>
      <c r="AH21" s="483"/>
      <c r="AI21" s="483"/>
      <c r="AJ21" s="483"/>
      <c r="AK21" s="483"/>
      <c r="AL21" s="483"/>
      <c r="AM21" s="483"/>
      <c r="AN21" s="483"/>
      <c r="AO21" s="483"/>
      <c r="AP21" s="483"/>
      <c r="AQ21" s="483"/>
    </row>
    <row r="22" spans="1:43" s="297" customFormat="1" x14ac:dyDescent="0.2">
      <c r="A22" s="296"/>
      <c r="B22" s="296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  <c r="R22" s="482"/>
      <c r="S22" s="483"/>
      <c r="T22" s="483"/>
      <c r="U22" s="483"/>
      <c r="V22" s="483"/>
      <c r="W22" s="483"/>
      <c r="X22" s="483"/>
      <c r="Y22" s="483"/>
      <c r="Z22" s="483"/>
      <c r="AA22" s="483"/>
      <c r="AB22" s="483"/>
      <c r="AC22" s="483"/>
      <c r="AD22" s="483"/>
      <c r="AE22" s="483"/>
      <c r="AF22" s="483"/>
      <c r="AG22" s="483"/>
      <c r="AH22" s="483"/>
      <c r="AI22" s="483"/>
      <c r="AJ22" s="483"/>
      <c r="AK22" s="483"/>
      <c r="AL22" s="483"/>
      <c r="AM22" s="483"/>
      <c r="AN22" s="483"/>
      <c r="AO22" s="483"/>
      <c r="AP22" s="483"/>
      <c r="AQ22" s="483"/>
    </row>
    <row r="23" spans="1:43" s="297" customFormat="1" x14ac:dyDescent="0.2">
      <c r="A23" s="296"/>
      <c r="B23" s="296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2"/>
      <c r="R23" s="482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83"/>
      <c r="AP23" s="483"/>
      <c r="AQ23" s="483"/>
    </row>
    <row r="24" spans="1:43" s="297" customFormat="1" x14ac:dyDescent="0.2">
      <c r="A24" s="296"/>
      <c r="B24" s="296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2"/>
      <c r="Q24" s="482"/>
      <c r="R24" s="482"/>
      <c r="S24" s="483"/>
      <c r="T24" s="483"/>
      <c r="U24" s="483"/>
      <c r="V24" s="483"/>
      <c r="W24" s="483"/>
      <c r="X24" s="483"/>
      <c r="Y24" s="483"/>
      <c r="Z24" s="483"/>
      <c r="AA24" s="483"/>
      <c r="AB24" s="483"/>
      <c r="AC24" s="483"/>
      <c r="AD24" s="483"/>
      <c r="AE24" s="483"/>
      <c r="AF24" s="483"/>
      <c r="AG24" s="483"/>
      <c r="AH24" s="483"/>
      <c r="AI24" s="483"/>
      <c r="AJ24" s="483"/>
      <c r="AK24" s="483"/>
      <c r="AL24" s="483"/>
      <c r="AM24" s="483"/>
      <c r="AN24" s="483"/>
      <c r="AO24" s="483"/>
      <c r="AP24" s="483"/>
      <c r="AQ24" s="483"/>
    </row>
    <row r="25" spans="1:43" s="297" customFormat="1" x14ac:dyDescent="0.2">
      <c r="A25" s="296"/>
      <c r="B25" s="296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3"/>
      <c r="T25" s="483"/>
      <c r="U25" s="483"/>
      <c r="V25" s="483"/>
      <c r="W25" s="483"/>
      <c r="X25" s="483"/>
      <c r="Y25" s="483"/>
      <c r="Z25" s="483"/>
      <c r="AA25" s="483"/>
      <c r="AB25" s="483"/>
      <c r="AC25" s="483"/>
      <c r="AD25" s="483"/>
      <c r="AE25" s="483"/>
      <c r="AF25" s="483"/>
      <c r="AG25" s="483"/>
      <c r="AH25" s="483"/>
      <c r="AI25" s="483"/>
      <c r="AJ25" s="483"/>
      <c r="AK25" s="483"/>
      <c r="AL25" s="483"/>
      <c r="AM25" s="483"/>
      <c r="AN25" s="483"/>
      <c r="AO25" s="483"/>
      <c r="AP25" s="483"/>
      <c r="AQ25" s="483"/>
    </row>
    <row r="26" spans="1:43" s="297" customFormat="1" x14ac:dyDescent="0.2">
      <c r="A26" s="296"/>
      <c r="B26" s="296"/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Q26" s="482"/>
      <c r="R26" s="482"/>
      <c r="S26" s="483"/>
      <c r="T26" s="483"/>
      <c r="U26" s="483"/>
      <c r="V26" s="483"/>
      <c r="W26" s="483"/>
      <c r="X26" s="483"/>
      <c r="Y26" s="483"/>
      <c r="Z26" s="483"/>
      <c r="AA26" s="483"/>
      <c r="AB26" s="483"/>
      <c r="AC26" s="483"/>
      <c r="AD26" s="483"/>
      <c r="AE26" s="483"/>
      <c r="AF26" s="483"/>
      <c r="AG26" s="483"/>
      <c r="AH26" s="483"/>
      <c r="AI26" s="483"/>
      <c r="AJ26" s="483"/>
      <c r="AK26" s="483"/>
      <c r="AL26" s="483"/>
      <c r="AM26" s="483"/>
      <c r="AN26" s="483"/>
      <c r="AO26" s="483"/>
      <c r="AP26" s="483"/>
      <c r="AQ26" s="483"/>
    </row>
    <row r="27" spans="1:43" s="297" customFormat="1" x14ac:dyDescent="0.2">
      <c r="A27" s="296"/>
      <c r="B27" s="296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3"/>
      <c r="T27" s="483"/>
      <c r="U27" s="483"/>
      <c r="V27" s="483"/>
      <c r="W27" s="483"/>
      <c r="X27" s="483"/>
      <c r="Y27" s="483"/>
      <c r="Z27" s="483"/>
      <c r="AA27" s="483"/>
      <c r="AB27" s="483"/>
      <c r="AC27" s="483"/>
      <c r="AD27" s="483"/>
      <c r="AE27" s="483"/>
      <c r="AF27" s="483"/>
      <c r="AG27" s="483"/>
      <c r="AH27" s="483"/>
      <c r="AI27" s="483"/>
      <c r="AJ27" s="483"/>
      <c r="AK27" s="483"/>
      <c r="AL27" s="483"/>
      <c r="AM27" s="483"/>
      <c r="AN27" s="483"/>
      <c r="AO27" s="483"/>
      <c r="AP27" s="483"/>
      <c r="AQ27" s="483"/>
    </row>
    <row r="28" spans="1:43" s="297" customFormat="1" x14ac:dyDescent="0.2">
      <c r="A28" s="296"/>
      <c r="B28" s="296"/>
      <c r="C28" s="482"/>
      <c r="D28" s="482"/>
      <c r="E28" s="482"/>
      <c r="F28" s="482"/>
      <c r="G28" s="482"/>
      <c r="H28" s="482"/>
      <c r="I28" s="482"/>
      <c r="J28" s="482"/>
      <c r="K28" s="482"/>
      <c r="L28" s="482"/>
      <c r="M28" s="482"/>
      <c r="N28" s="482"/>
      <c r="O28" s="482"/>
      <c r="P28" s="482"/>
      <c r="Q28" s="482"/>
      <c r="R28" s="482"/>
      <c r="S28" s="483"/>
      <c r="T28" s="483"/>
      <c r="U28" s="483"/>
      <c r="V28" s="483"/>
      <c r="W28" s="483"/>
      <c r="X28" s="483"/>
      <c r="Y28" s="483"/>
      <c r="Z28" s="483"/>
      <c r="AA28" s="483"/>
      <c r="AB28" s="483"/>
      <c r="AC28" s="483"/>
      <c r="AD28" s="483"/>
      <c r="AE28" s="483"/>
      <c r="AF28" s="483"/>
      <c r="AG28" s="483"/>
      <c r="AH28" s="483"/>
      <c r="AI28" s="483"/>
      <c r="AJ28" s="483"/>
      <c r="AK28" s="483"/>
      <c r="AL28" s="483"/>
      <c r="AM28" s="483"/>
      <c r="AN28" s="483"/>
      <c r="AO28" s="483"/>
      <c r="AP28" s="483"/>
      <c r="AQ28" s="483"/>
    </row>
    <row r="29" spans="1:43" s="297" customFormat="1" x14ac:dyDescent="0.2">
      <c r="A29" s="296"/>
      <c r="B29" s="296"/>
      <c r="C29" s="482"/>
      <c r="D29" s="482"/>
      <c r="E29" s="482"/>
      <c r="F29" s="482"/>
      <c r="G29" s="482"/>
      <c r="H29" s="482"/>
      <c r="I29" s="482"/>
      <c r="J29" s="482"/>
      <c r="K29" s="482"/>
      <c r="L29" s="482"/>
      <c r="M29" s="482"/>
      <c r="N29" s="482"/>
      <c r="O29" s="482"/>
      <c r="P29" s="482"/>
      <c r="Q29" s="482"/>
      <c r="R29" s="482"/>
      <c r="S29" s="483"/>
      <c r="T29" s="483"/>
      <c r="U29" s="483"/>
      <c r="V29" s="483"/>
      <c r="W29" s="483"/>
      <c r="X29" s="483"/>
      <c r="Y29" s="483"/>
      <c r="Z29" s="483"/>
      <c r="AA29" s="483"/>
      <c r="AB29" s="483"/>
      <c r="AC29" s="483"/>
      <c r="AD29" s="483"/>
      <c r="AE29" s="483"/>
      <c r="AF29" s="483"/>
      <c r="AG29" s="483"/>
      <c r="AH29" s="483"/>
      <c r="AI29" s="483"/>
      <c r="AJ29" s="483"/>
      <c r="AK29" s="483"/>
      <c r="AL29" s="483"/>
      <c r="AM29" s="483"/>
      <c r="AN29" s="483"/>
      <c r="AO29" s="483"/>
      <c r="AP29" s="483"/>
      <c r="AQ29" s="483"/>
    </row>
    <row r="30" spans="1:43" s="297" customFormat="1" x14ac:dyDescent="0.2">
      <c r="A30" s="296"/>
      <c r="B30" s="296"/>
      <c r="C30" s="482"/>
      <c r="D30" s="482"/>
      <c r="E30" s="482"/>
      <c r="F30" s="482"/>
      <c r="G30" s="482"/>
      <c r="H30" s="482"/>
      <c r="I30" s="482"/>
      <c r="J30" s="482"/>
      <c r="K30" s="482"/>
      <c r="L30" s="482"/>
      <c r="M30" s="482"/>
      <c r="N30" s="482"/>
      <c r="O30" s="482"/>
      <c r="P30" s="482"/>
      <c r="Q30" s="482"/>
      <c r="R30" s="482"/>
      <c r="S30" s="483"/>
      <c r="T30" s="483"/>
      <c r="U30" s="483"/>
      <c r="V30" s="483"/>
      <c r="W30" s="483"/>
      <c r="X30" s="483"/>
      <c r="Y30" s="483"/>
      <c r="Z30" s="483"/>
      <c r="AA30" s="483"/>
      <c r="AB30" s="483"/>
      <c r="AC30" s="483"/>
      <c r="AD30" s="483"/>
      <c r="AE30" s="483"/>
      <c r="AF30" s="483"/>
      <c r="AG30" s="483"/>
      <c r="AH30" s="483"/>
      <c r="AI30" s="483"/>
      <c r="AJ30" s="483"/>
      <c r="AK30" s="483"/>
      <c r="AL30" s="483"/>
      <c r="AM30" s="483"/>
      <c r="AN30" s="483"/>
      <c r="AO30" s="483"/>
      <c r="AP30" s="483"/>
      <c r="AQ30" s="483"/>
    </row>
    <row r="31" spans="1:43" s="297" customFormat="1" x14ac:dyDescent="0.2">
      <c r="A31" s="296"/>
      <c r="B31" s="296"/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2"/>
      <c r="R31" s="482"/>
      <c r="S31" s="483"/>
      <c r="T31" s="483"/>
      <c r="U31" s="483"/>
      <c r="V31" s="483"/>
      <c r="W31" s="483"/>
      <c r="X31" s="483"/>
      <c r="Y31" s="483"/>
      <c r="Z31" s="483"/>
      <c r="AA31" s="483"/>
      <c r="AB31" s="483"/>
      <c r="AC31" s="483"/>
      <c r="AD31" s="483"/>
      <c r="AE31" s="483"/>
      <c r="AF31" s="483"/>
      <c r="AG31" s="483"/>
      <c r="AH31" s="483"/>
      <c r="AI31" s="483"/>
      <c r="AJ31" s="483"/>
      <c r="AK31" s="483"/>
      <c r="AL31" s="483"/>
      <c r="AM31" s="483"/>
      <c r="AN31" s="483"/>
      <c r="AO31" s="483"/>
      <c r="AP31" s="483"/>
      <c r="AQ31" s="483"/>
    </row>
    <row r="32" spans="1:43" s="297" customFormat="1" x14ac:dyDescent="0.2">
      <c r="A32" s="296"/>
      <c r="B32" s="296"/>
      <c r="C32" s="482"/>
      <c r="D32" s="482"/>
      <c r="E32" s="482"/>
      <c r="F32" s="482"/>
      <c r="G32" s="482"/>
      <c r="H32" s="482"/>
      <c r="I32" s="482"/>
      <c r="J32" s="482"/>
      <c r="K32" s="482"/>
      <c r="L32" s="482"/>
      <c r="M32" s="482"/>
      <c r="N32" s="482"/>
      <c r="O32" s="482"/>
      <c r="P32" s="482"/>
      <c r="Q32" s="482"/>
      <c r="R32" s="482"/>
      <c r="S32" s="483"/>
      <c r="T32" s="483"/>
      <c r="U32" s="483"/>
      <c r="V32" s="483"/>
      <c r="W32" s="483"/>
      <c r="X32" s="483"/>
      <c r="Y32" s="483"/>
      <c r="Z32" s="483"/>
      <c r="AA32" s="483"/>
      <c r="AB32" s="483"/>
      <c r="AC32" s="483"/>
      <c r="AD32" s="483"/>
      <c r="AE32" s="483"/>
      <c r="AF32" s="483"/>
      <c r="AG32" s="483"/>
      <c r="AH32" s="483"/>
      <c r="AI32" s="483"/>
      <c r="AJ32" s="483"/>
      <c r="AK32" s="483"/>
      <c r="AL32" s="483"/>
      <c r="AM32" s="483"/>
      <c r="AN32" s="483"/>
      <c r="AO32" s="483"/>
      <c r="AP32" s="483"/>
      <c r="AQ32" s="483"/>
    </row>
    <row r="33" spans="1:43" s="297" customFormat="1" x14ac:dyDescent="0.2">
      <c r="A33" s="296"/>
      <c r="B33" s="296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  <c r="AM33" s="483"/>
      <c r="AN33" s="483"/>
      <c r="AO33" s="483"/>
      <c r="AP33" s="483"/>
      <c r="AQ33" s="483"/>
    </row>
    <row r="34" spans="1:43" s="297" customFormat="1" x14ac:dyDescent="0.2">
      <c r="A34" s="296"/>
      <c r="B34" s="296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3"/>
      <c r="T34" s="483"/>
      <c r="U34" s="483"/>
      <c r="V34" s="483"/>
      <c r="W34" s="483"/>
      <c r="X34" s="483"/>
      <c r="Y34" s="483"/>
      <c r="Z34" s="483"/>
      <c r="AA34" s="483"/>
      <c r="AB34" s="483"/>
      <c r="AC34" s="483"/>
      <c r="AD34" s="483"/>
      <c r="AE34" s="483"/>
      <c r="AF34" s="483"/>
      <c r="AG34" s="483"/>
      <c r="AH34" s="483"/>
      <c r="AI34" s="483"/>
      <c r="AJ34" s="483"/>
      <c r="AK34" s="483"/>
      <c r="AL34" s="483"/>
      <c r="AM34" s="483"/>
      <c r="AN34" s="483"/>
      <c r="AO34" s="483"/>
      <c r="AP34" s="483"/>
      <c r="AQ34" s="483"/>
    </row>
    <row r="35" spans="1:43" s="297" customFormat="1" x14ac:dyDescent="0.2">
      <c r="A35" s="296"/>
      <c r="B35" s="296"/>
      <c r="C35" s="482"/>
      <c r="D35" s="482"/>
      <c r="E35" s="482"/>
      <c r="F35" s="482"/>
      <c r="G35" s="482"/>
      <c r="H35" s="482"/>
      <c r="I35" s="482"/>
      <c r="J35" s="482"/>
      <c r="K35" s="482"/>
      <c r="L35" s="482"/>
      <c r="M35" s="482"/>
      <c r="N35" s="482"/>
      <c r="O35" s="482"/>
      <c r="P35" s="482"/>
      <c r="Q35" s="482"/>
      <c r="R35" s="482"/>
      <c r="S35" s="483"/>
      <c r="T35" s="483"/>
      <c r="U35" s="483"/>
      <c r="V35" s="483"/>
      <c r="W35" s="483"/>
      <c r="X35" s="483"/>
      <c r="Y35" s="483"/>
      <c r="Z35" s="483"/>
      <c r="AA35" s="483"/>
      <c r="AB35" s="483"/>
      <c r="AC35" s="483"/>
      <c r="AD35" s="483"/>
      <c r="AE35" s="483"/>
      <c r="AF35" s="483"/>
      <c r="AG35" s="483"/>
      <c r="AH35" s="483"/>
      <c r="AI35" s="483"/>
      <c r="AJ35" s="483"/>
      <c r="AK35" s="483"/>
      <c r="AL35" s="483"/>
      <c r="AM35" s="483"/>
      <c r="AN35" s="483"/>
      <c r="AO35" s="483"/>
      <c r="AP35" s="483"/>
      <c r="AQ35" s="483"/>
    </row>
    <row r="36" spans="1:43" s="297" customFormat="1" x14ac:dyDescent="0.2">
      <c r="A36" s="296"/>
      <c r="B36" s="296"/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  <c r="N36" s="482"/>
      <c r="O36" s="482"/>
      <c r="P36" s="482"/>
      <c r="Q36" s="482"/>
      <c r="R36" s="482"/>
      <c r="S36" s="483"/>
      <c r="T36" s="483"/>
      <c r="U36" s="483"/>
      <c r="V36" s="483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  <c r="AJ36" s="483"/>
      <c r="AK36" s="483"/>
      <c r="AL36" s="483"/>
      <c r="AM36" s="483"/>
      <c r="AN36" s="483"/>
      <c r="AO36" s="483"/>
      <c r="AP36" s="483"/>
      <c r="AQ36" s="483"/>
    </row>
    <row r="37" spans="1:43" s="297" customFormat="1" x14ac:dyDescent="0.2">
      <c r="A37" s="296"/>
      <c r="B37" s="296"/>
      <c r="C37" s="482"/>
      <c r="D37" s="482"/>
      <c r="E37" s="482"/>
      <c r="F37" s="482"/>
      <c r="G37" s="482"/>
      <c r="H37" s="482"/>
      <c r="I37" s="482"/>
      <c r="J37" s="482"/>
      <c r="K37" s="482"/>
      <c r="L37" s="482"/>
      <c r="M37" s="482"/>
      <c r="N37" s="482"/>
      <c r="O37" s="482"/>
      <c r="P37" s="482"/>
      <c r="Q37" s="482"/>
      <c r="R37" s="482"/>
      <c r="S37" s="483"/>
      <c r="T37" s="483"/>
      <c r="U37" s="483"/>
      <c r="V37" s="483"/>
      <c r="W37" s="483"/>
      <c r="X37" s="483"/>
      <c r="Y37" s="483"/>
      <c r="Z37" s="483"/>
      <c r="AA37" s="483"/>
      <c r="AB37" s="483"/>
      <c r="AC37" s="483"/>
      <c r="AD37" s="483"/>
      <c r="AE37" s="483"/>
      <c r="AF37" s="483"/>
      <c r="AG37" s="483"/>
      <c r="AH37" s="483"/>
      <c r="AI37" s="483"/>
      <c r="AJ37" s="483"/>
      <c r="AK37" s="483"/>
      <c r="AL37" s="483"/>
      <c r="AM37" s="483"/>
      <c r="AN37" s="483"/>
      <c r="AO37" s="483"/>
      <c r="AP37" s="483"/>
      <c r="AQ37" s="483"/>
    </row>
    <row r="38" spans="1:43" s="297" customFormat="1" x14ac:dyDescent="0.2">
      <c r="A38" s="296"/>
      <c r="B38" s="296"/>
      <c r="C38" s="482"/>
      <c r="D38" s="482"/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Q38" s="482"/>
      <c r="R38" s="482"/>
      <c r="S38" s="483"/>
      <c r="T38" s="483"/>
      <c r="U38" s="483"/>
      <c r="V38" s="483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  <c r="AJ38" s="483"/>
      <c r="AK38" s="483"/>
      <c r="AL38" s="483"/>
      <c r="AM38" s="483"/>
      <c r="AN38" s="483"/>
      <c r="AO38" s="483"/>
      <c r="AP38" s="483"/>
      <c r="AQ38" s="483"/>
    </row>
    <row r="39" spans="1:43" s="297" customFormat="1" x14ac:dyDescent="0.2">
      <c r="A39" s="296"/>
      <c r="B39" s="296"/>
      <c r="C39" s="482"/>
      <c r="D39" s="482"/>
      <c r="E39" s="482"/>
      <c r="F39" s="482"/>
      <c r="G39" s="482"/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3"/>
      <c r="T39" s="483"/>
      <c r="U39" s="483"/>
      <c r="V39" s="483"/>
      <c r="W39" s="483"/>
      <c r="X39" s="483"/>
      <c r="Y39" s="483"/>
      <c r="Z39" s="483"/>
      <c r="AA39" s="483"/>
      <c r="AB39" s="483"/>
      <c r="AC39" s="483"/>
      <c r="AD39" s="483"/>
      <c r="AE39" s="483"/>
      <c r="AF39" s="483"/>
      <c r="AG39" s="483"/>
      <c r="AH39" s="483"/>
      <c r="AI39" s="483"/>
      <c r="AJ39" s="483"/>
      <c r="AK39" s="483"/>
      <c r="AL39" s="483"/>
      <c r="AM39" s="483"/>
      <c r="AN39" s="483"/>
      <c r="AO39" s="483"/>
      <c r="AP39" s="483"/>
      <c r="AQ39" s="483"/>
    </row>
    <row r="40" spans="1:43" s="297" customFormat="1" x14ac:dyDescent="0.2">
      <c r="A40" s="296"/>
      <c r="B40" s="296"/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2"/>
      <c r="R40" s="482"/>
      <c r="S40" s="483"/>
      <c r="T40" s="483"/>
      <c r="U40" s="483"/>
      <c r="V40" s="483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3"/>
      <c r="AJ40" s="483"/>
      <c r="AK40" s="483"/>
      <c r="AL40" s="483"/>
      <c r="AM40" s="483"/>
      <c r="AN40" s="483"/>
      <c r="AO40" s="483"/>
      <c r="AP40" s="483"/>
      <c r="AQ40" s="483"/>
    </row>
    <row r="41" spans="1:43" s="297" customFormat="1" x14ac:dyDescent="0.2">
      <c r="A41" s="296"/>
      <c r="B41" s="296"/>
      <c r="C41" s="482"/>
      <c r="D41" s="482"/>
      <c r="E41" s="482"/>
      <c r="F41" s="482"/>
      <c r="G41" s="482"/>
      <c r="H41" s="482"/>
      <c r="I41" s="482"/>
      <c r="J41" s="482"/>
      <c r="K41" s="482"/>
      <c r="L41" s="482"/>
      <c r="M41" s="482"/>
      <c r="N41" s="482"/>
      <c r="O41" s="482"/>
      <c r="P41" s="482"/>
      <c r="Q41" s="482"/>
      <c r="R41" s="482"/>
      <c r="S41" s="483"/>
      <c r="T41" s="483"/>
      <c r="U41" s="483"/>
      <c r="V41" s="483"/>
      <c r="W41" s="483"/>
      <c r="X41" s="483"/>
      <c r="Y41" s="483"/>
      <c r="Z41" s="483"/>
      <c r="AA41" s="483"/>
      <c r="AB41" s="483"/>
      <c r="AC41" s="483"/>
      <c r="AD41" s="483"/>
      <c r="AE41" s="483"/>
      <c r="AF41" s="483"/>
      <c r="AG41" s="483"/>
      <c r="AH41" s="483"/>
      <c r="AI41" s="483"/>
      <c r="AJ41" s="483"/>
      <c r="AK41" s="483"/>
      <c r="AL41" s="483"/>
      <c r="AM41" s="483"/>
      <c r="AN41" s="483"/>
      <c r="AO41" s="483"/>
      <c r="AP41" s="483"/>
      <c r="AQ41" s="483"/>
    </row>
    <row r="42" spans="1:43" s="297" customFormat="1" x14ac:dyDescent="0.2">
      <c r="A42" s="296"/>
      <c r="B42" s="296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3"/>
      <c r="T42" s="483"/>
      <c r="U42" s="483"/>
      <c r="V42" s="483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  <c r="AJ42" s="483"/>
      <c r="AK42" s="483"/>
      <c r="AL42" s="483"/>
      <c r="AM42" s="483"/>
      <c r="AN42" s="483"/>
      <c r="AO42" s="483"/>
      <c r="AP42" s="483"/>
      <c r="AQ42" s="483"/>
    </row>
    <row r="43" spans="1:43" s="297" customFormat="1" x14ac:dyDescent="0.2">
      <c r="A43" s="296"/>
      <c r="B43" s="296"/>
      <c r="C43" s="482"/>
      <c r="D43" s="482"/>
      <c r="E43" s="482"/>
      <c r="F43" s="482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483"/>
      <c r="T43" s="483"/>
      <c r="U43" s="483"/>
      <c r="V43" s="483"/>
      <c r="W43" s="483"/>
      <c r="X43" s="483"/>
      <c r="Y43" s="483"/>
      <c r="Z43" s="483"/>
      <c r="AA43" s="483"/>
      <c r="AB43" s="483"/>
      <c r="AC43" s="483"/>
      <c r="AD43" s="483"/>
      <c r="AE43" s="483"/>
      <c r="AF43" s="483"/>
      <c r="AG43" s="483"/>
      <c r="AH43" s="483"/>
      <c r="AI43" s="483"/>
      <c r="AJ43" s="483"/>
      <c r="AK43" s="483"/>
      <c r="AL43" s="483"/>
      <c r="AM43" s="483"/>
      <c r="AN43" s="483"/>
      <c r="AO43" s="483"/>
      <c r="AP43" s="483"/>
      <c r="AQ43" s="483"/>
    </row>
    <row r="44" spans="1:43" s="297" customFormat="1" x14ac:dyDescent="0.2">
      <c r="A44" s="296"/>
      <c r="B44" s="296"/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  <c r="AJ44" s="483"/>
      <c r="AK44" s="483"/>
      <c r="AL44" s="483"/>
      <c r="AM44" s="483"/>
      <c r="AN44" s="483"/>
      <c r="AO44" s="483"/>
      <c r="AP44" s="483"/>
      <c r="AQ44" s="483"/>
    </row>
    <row r="45" spans="1:43" s="297" customFormat="1" x14ac:dyDescent="0.2">
      <c r="A45" s="296"/>
      <c r="B45" s="296"/>
      <c r="C45" s="482"/>
      <c r="D45" s="482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3"/>
      <c r="T45" s="483"/>
      <c r="U45" s="483"/>
      <c r="V45" s="483"/>
      <c r="W45" s="483"/>
      <c r="X45" s="483"/>
      <c r="Y45" s="483"/>
      <c r="Z45" s="483"/>
      <c r="AA45" s="483"/>
      <c r="AB45" s="483"/>
      <c r="AC45" s="483"/>
      <c r="AD45" s="483"/>
      <c r="AE45" s="483"/>
      <c r="AF45" s="483"/>
      <c r="AG45" s="483"/>
      <c r="AH45" s="483"/>
      <c r="AI45" s="483"/>
      <c r="AJ45" s="483"/>
      <c r="AK45" s="483"/>
      <c r="AL45" s="483"/>
      <c r="AM45" s="483"/>
      <c r="AN45" s="483"/>
      <c r="AO45" s="483"/>
      <c r="AP45" s="483"/>
      <c r="AQ45" s="483"/>
    </row>
    <row r="46" spans="1:43" s="297" customFormat="1" x14ac:dyDescent="0.2">
      <c r="A46" s="296"/>
      <c r="B46" s="296"/>
      <c r="C46" s="482"/>
      <c r="D46" s="482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3"/>
      <c r="T46" s="483"/>
      <c r="U46" s="483"/>
      <c r="V46" s="483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  <c r="AJ46" s="483"/>
      <c r="AK46" s="483"/>
      <c r="AL46" s="483"/>
      <c r="AM46" s="483"/>
      <c r="AN46" s="483"/>
      <c r="AO46" s="483"/>
      <c r="AP46" s="483"/>
      <c r="AQ46" s="483"/>
    </row>
    <row r="47" spans="1:43" s="297" customFormat="1" x14ac:dyDescent="0.2">
      <c r="A47" s="296"/>
      <c r="B47" s="296"/>
      <c r="C47" s="482"/>
      <c r="D47" s="482"/>
      <c r="E47" s="482"/>
      <c r="F47" s="482"/>
      <c r="G47" s="482"/>
      <c r="H47" s="482"/>
      <c r="I47" s="482"/>
      <c r="J47" s="482"/>
      <c r="K47" s="482"/>
      <c r="L47" s="482"/>
      <c r="M47" s="482"/>
      <c r="N47" s="482"/>
      <c r="O47" s="482"/>
      <c r="P47" s="482"/>
      <c r="Q47" s="482"/>
      <c r="R47" s="482"/>
      <c r="S47" s="483"/>
      <c r="T47" s="483"/>
      <c r="U47" s="483"/>
      <c r="V47" s="483"/>
      <c r="W47" s="483"/>
      <c r="X47" s="483"/>
      <c r="Y47" s="483"/>
      <c r="Z47" s="483"/>
      <c r="AA47" s="483"/>
      <c r="AB47" s="483"/>
      <c r="AC47" s="483"/>
      <c r="AD47" s="483"/>
      <c r="AE47" s="483"/>
      <c r="AF47" s="483"/>
      <c r="AG47" s="483"/>
      <c r="AH47" s="483"/>
      <c r="AI47" s="483"/>
      <c r="AJ47" s="483"/>
      <c r="AK47" s="483"/>
      <c r="AL47" s="483"/>
      <c r="AM47" s="483"/>
      <c r="AN47" s="483"/>
      <c r="AO47" s="483"/>
      <c r="AP47" s="483"/>
      <c r="AQ47" s="483"/>
    </row>
    <row r="48" spans="1:43" s="297" customFormat="1" x14ac:dyDescent="0.2">
      <c r="A48" s="296"/>
      <c r="B48" s="296"/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482"/>
      <c r="R48" s="482"/>
      <c r="S48" s="483"/>
      <c r="T48" s="483"/>
      <c r="U48" s="483"/>
      <c r="V48" s="483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  <c r="AJ48" s="483"/>
      <c r="AK48" s="483"/>
      <c r="AL48" s="483"/>
      <c r="AM48" s="483"/>
      <c r="AN48" s="483"/>
      <c r="AO48" s="483"/>
      <c r="AP48" s="483"/>
      <c r="AQ48" s="483"/>
    </row>
    <row r="49" spans="1:43" ht="21" customHeight="1" x14ac:dyDescent="0.25">
      <c r="B49" s="296" t="str">
        <f>IF(ISERROR(ABS(LOG(ABS(SUM(B16:B48)),EXP(3)))),"",ABS(LOG(ABS(SUM(B16:B48)),EXP(3))))</f>
        <v/>
      </c>
    </row>
    <row r="50" spans="1:43" ht="23.25" customHeight="1" x14ac:dyDescent="0.3">
      <c r="B50" s="298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AH50" s="300"/>
      <c r="AI50" s="301"/>
      <c r="AJ50" s="301"/>
      <c r="AK50" s="301"/>
    </row>
    <row r="51" spans="1:43" s="304" customFormat="1" ht="24" customHeight="1" x14ac:dyDescent="0.25">
      <c r="A51" s="302"/>
      <c r="B51" s="302"/>
      <c r="C51" s="348" t="s">
        <v>313</v>
      </c>
      <c r="D51" s="348"/>
      <c r="E51" s="348"/>
      <c r="F51" s="348"/>
      <c r="G51" s="348"/>
      <c r="H51" s="348"/>
      <c r="I51" s="348"/>
      <c r="J51" s="348"/>
      <c r="K51" s="348"/>
      <c r="L51" s="348"/>
      <c r="T51" s="305"/>
      <c r="AE51" s="305" t="s">
        <v>315</v>
      </c>
      <c r="AH51" s="484" t="s">
        <v>314</v>
      </c>
      <c r="AI51" s="484"/>
      <c r="AJ51" s="484"/>
      <c r="AK51" s="484"/>
      <c r="AL51" s="484"/>
      <c r="AM51" s="484"/>
      <c r="AN51" s="484"/>
      <c r="AO51" s="484"/>
      <c r="AP51" s="484"/>
      <c r="AQ51" s="484"/>
    </row>
    <row r="52" spans="1:43" x14ac:dyDescent="0.25">
      <c r="C52" s="480" t="str">
        <f>OP!C45</f>
        <v>Bihać, 31.07.2026g.</v>
      </c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480"/>
      <c r="P52" s="480"/>
      <c r="Q52" s="480"/>
      <c r="R52" s="480"/>
      <c r="AH52" s="481" t="str">
        <f>OP!AJ45</f>
        <v>Mensur Čavkić</v>
      </c>
      <c r="AI52" s="481"/>
      <c r="AJ52" s="481"/>
      <c r="AK52" s="481"/>
      <c r="AL52" s="481"/>
      <c r="AM52" s="481"/>
      <c r="AN52" s="481"/>
      <c r="AO52" s="481"/>
      <c r="AP52" s="481"/>
      <c r="AQ52" s="481"/>
    </row>
    <row r="53" spans="1:43" ht="60.75" customHeight="1" x14ac:dyDescent="0.35">
      <c r="H53" s="308"/>
      <c r="I53" s="308"/>
      <c r="J53" s="308"/>
      <c r="K53" s="308"/>
      <c r="L53" s="308"/>
      <c r="AJ53" s="310"/>
      <c r="AK53" s="311"/>
    </row>
    <row r="54" spans="1:43" ht="60.75" customHeight="1" x14ac:dyDescent="0.35">
      <c r="C54" s="308"/>
      <c r="D54" s="308"/>
      <c r="E54" s="308"/>
      <c r="F54" s="308"/>
      <c r="G54" s="309"/>
      <c r="H54" s="308"/>
      <c r="I54" s="308"/>
      <c r="J54" s="308"/>
      <c r="K54" s="308"/>
      <c r="L54" s="308"/>
      <c r="AJ54" s="310"/>
      <c r="AK54" s="311"/>
    </row>
    <row r="55" spans="1:43" ht="33.75" customHeight="1" x14ac:dyDescent="0.35">
      <c r="C55" s="308"/>
      <c r="D55" s="308"/>
      <c r="E55" s="308"/>
      <c r="F55" s="308"/>
      <c r="G55" s="309"/>
      <c r="H55" s="308"/>
      <c r="I55" s="308"/>
      <c r="J55" s="308"/>
      <c r="K55" s="308"/>
      <c r="L55" s="308"/>
    </row>
    <row r="56" spans="1:43" ht="33.75" customHeight="1" x14ac:dyDescent="0.35">
      <c r="C56" s="308"/>
      <c r="D56" s="308"/>
      <c r="E56" s="308"/>
      <c r="F56" s="308"/>
      <c r="G56" s="309"/>
      <c r="H56" s="308"/>
      <c r="I56" s="308"/>
      <c r="J56" s="308"/>
      <c r="K56" s="308"/>
      <c r="L56" s="308"/>
    </row>
    <row r="57" spans="1:43" ht="72.75" customHeight="1" x14ac:dyDescent="0.25"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AJ57" s="310"/>
      <c r="AK57" s="311"/>
    </row>
    <row r="58" spans="1:43" ht="72.75" customHeight="1" x14ac:dyDescent="0.25">
      <c r="AJ58" s="310"/>
      <c r="AK58" s="311"/>
    </row>
    <row r="59" spans="1:43" ht="20.45" customHeight="1" x14ac:dyDescent="0.25">
      <c r="C59" s="312"/>
      <c r="D59" s="313"/>
      <c r="E59" s="314"/>
      <c r="F59" s="314"/>
      <c r="G59" s="314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6"/>
      <c r="AJ59" s="310"/>
      <c r="AK59" s="311"/>
    </row>
    <row r="60" spans="1:43" x14ac:dyDescent="0.25">
      <c r="C60" s="317"/>
      <c r="D60" s="317"/>
      <c r="E60" s="318"/>
      <c r="F60" s="318"/>
      <c r="G60" s="318"/>
      <c r="H60" s="318"/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</row>
  </sheetData>
  <mergeCells count="82">
    <mergeCell ref="C16:R16"/>
    <mergeCell ref="S16:AQ16"/>
    <mergeCell ref="C1:R1"/>
    <mergeCell ref="AK1:AQ1"/>
    <mergeCell ref="AK2:AQ2"/>
    <mergeCell ref="C3:R3"/>
    <mergeCell ref="AK4:AQ4"/>
    <mergeCell ref="C5:R5"/>
    <mergeCell ref="C7:R7"/>
    <mergeCell ref="C9:R9"/>
    <mergeCell ref="C11:AQ12"/>
    <mergeCell ref="C14:R15"/>
    <mergeCell ref="S14:AQ15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38:R38"/>
    <mergeCell ref="S38:AQ38"/>
    <mergeCell ref="C39:R39"/>
    <mergeCell ref="S39:AQ39"/>
    <mergeCell ref="C40:R40"/>
    <mergeCell ref="S40:AQ40"/>
    <mergeCell ref="C41:R41"/>
    <mergeCell ref="S41:AQ41"/>
    <mergeCell ref="C42:R42"/>
    <mergeCell ref="S42:AQ42"/>
    <mergeCell ref="C43:R43"/>
    <mergeCell ref="S43:AQ43"/>
    <mergeCell ref="C44:R44"/>
    <mergeCell ref="S44:AQ44"/>
    <mergeCell ref="C45:R45"/>
    <mergeCell ref="S45:AQ45"/>
    <mergeCell ref="C46:R46"/>
    <mergeCell ref="S46:AQ46"/>
    <mergeCell ref="C52:R52"/>
    <mergeCell ref="AH52:AQ52"/>
    <mergeCell ref="C57:L57"/>
    <mergeCell ref="C47:R47"/>
    <mergeCell ref="S47:AQ47"/>
    <mergeCell ref="C48:R48"/>
    <mergeCell ref="S48:AQ48"/>
    <mergeCell ref="C51:L51"/>
    <mergeCell ref="AH51:AQ51"/>
  </mergeCells>
  <conditionalFormatting sqref="B3:C3 S3:W3">
    <cfRule type="expression" dxfId="13" priority="4">
      <formula>OR(LEFT(#REF!,5)="Reviz",LEFT(#REF!,6)="Izjava")</formula>
    </cfRule>
  </conditionalFormatting>
  <conditionalFormatting sqref="C1:C2">
    <cfRule type="expression" dxfId="12" priority="1">
      <formula>OR(LEFT(#REF!,5)="Reviz",LEFT(#REF!,6)="Izjava")</formula>
    </cfRule>
  </conditionalFormatting>
  <conditionalFormatting sqref="C1:C10">
    <cfRule type="expression" dxfId="11" priority="3">
      <formula>OR(LEFT(#REF!,5)="Reviz",LEFT(#REF!,6)="Izjava")</formula>
    </cfRule>
  </conditionalFormatting>
  <conditionalFormatting sqref="C4">
    <cfRule type="expression" dxfId="10" priority="2">
      <formula>OR(LEFT(#REF!,5)="Reviz",LEFT(#REF!,6)="Izjava")</formula>
    </cfRule>
  </conditionalFormatting>
  <conditionalFormatting sqref="C11">
    <cfRule type="expression" dxfId="9" priority="9">
      <formula>OR(LEFT(#REF!,5)="Reviz",LEFT(#REF!,6)="Izjava")</formula>
    </cfRule>
    <cfRule type="expression" dxfId="8" priority="10">
      <formula>OR(LEFT(#REF!,5)="Reviz",LEFT(#REF!,6)="Izjava")</formula>
    </cfRule>
  </conditionalFormatting>
  <conditionalFormatting sqref="C14">
    <cfRule type="expression" dxfId="7" priority="8">
      <formula>OR(LEFT(#REF!,5)="Reviz",LEFT(#REF!,6)="Izjava")</formula>
    </cfRule>
  </conditionalFormatting>
  <conditionalFormatting sqref="C16">
    <cfRule type="expression" dxfId="6" priority="6">
      <formula>OR(LEFT(#REF!,5)="Reviz",LEFT(#REF!,6)="Izjava")</formula>
    </cfRule>
  </conditionalFormatting>
  <conditionalFormatting sqref="C59">
    <cfRule type="expression" dxfId="5" priority="11">
      <formula>OR(LEFT(#REF!,5)="Reviz",LEFT(#REF!,6)="Izjava")</formula>
    </cfRule>
    <cfRule type="containsText" dxfId="4" priority="12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3">
      <formula>OR(LEFT(#REF!,5)="Reviz",LEFT(#REF!,6)="Izjava")</formula>
    </cfRule>
  </conditionalFormatting>
  <conditionalFormatting sqref="S14">
    <cfRule type="expression" dxfId="2" priority="7">
      <formula>OR(LEFT(#REF!,5)="Reviz",LEFT(#REF!,6)="Izjava")</formula>
    </cfRule>
  </conditionalFormatting>
  <conditionalFormatting sqref="S1:W1">
    <cfRule type="expression" dxfId="1" priority="5">
      <formula>OR(LEFT(#REF!,5)="Reviz",LEFT(#REF!,6)="Izjava")</formula>
    </cfRule>
  </conditionalFormatting>
  <conditionalFormatting sqref="X1:AG1 X3:AG3 AC4:AC7 C49:AH49 C53:AH54 C55:W56 C57:AH58 AJ1:AJ3">
    <cfRule type="expression" dxfId="0" priority="14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OP</vt:lpstr>
      <vt:lpstr>BS</vt:lpstr>
      <vt:lpstr>BU</vt:lpstr>
      <vt:lpstr>ITG1</vt:lpstr>
      <vt:lpstr>ITG2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Eldina Džogić</dc:creator>
  <cp:lastModifiedBy>Sead</cp:lastModifiedBy>
  <cp:lastPrinted>2025-07-29T10:27:41Z</cp:lastPrinted>
  <dcterms:created xsi:type="dcterms:W3CDTF">2025-03-10T10:35:41Z</dcterms:created>
  <dcterms:modified xsi:type="dcterms:W3CDTF">2026-07-31T13:07:17Z</dcterms:modified>
</cp:coreProperties>
</file>